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3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  <sheet name="без переигровки" sheetId="5" r:id="rId5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<sst xmlns="http://schemas.openxmlformats.org/spreadsheetml/2006/main" count="209" uniqueCount="107">
  <si>
    <t>Волгоградская областная</t>
  </si>
  <si>
    <t xml:space="preserve">Федерация Спортивного </t>
  </si>
  <si>
    <t>Боулинга</t>
  </si>
  <si>
    <t>Таблица результатов Чемпионата города Волгограда 2011</t>
  </si>
  <si>
    <t>10 этап</t>
  </si>
  <si>
    <t>10 декабря 2011г.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</si>
  <si>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</si>
  <si>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</si>
  <si>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</si>
  <si>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</si>
  <si>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</si>
  <si>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</si>
  <si>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</si>
  <si>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</si>
  <si>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Лазарев С.</t>
  </si>
  <si>
    <t>Поляков А.</t>
  </si>
  <si>
    <t>Безотосный А.</t>
  </si>
  <si>
    <t>Мисходжев Р.</t>
  </si>
  <si>
    <t>Шукаев М.</t>
  </si>
  <si>
    <t>Егозарьян А.</t>
  </si>
  <si>
    <t>Майоров И.</t>
  </si>
  <si>
    <t>Соков А.</t>
  </si>
  <si>
    <t>Топольский А.</t>
  </si>
  <si>
    <t>Марченко П.</t>
  </si>
  <si>
    <t>Дорджиев А.</t>
  </si>
  <si>
    <t>Царьков С.</t>
  </si>
  <si>
    <t>Джумаев П.</t>
  </si>
  <si>
    <t>Кияшкин А.</t>
  </si>
  <si>
    <t>Вайнман А.</t>
  </si>
  <si>
    <t>Тетюшев А.</t>
  </si>
  <si>
    <t>Мясников В.</t>
  </si>
  <si>
    <t>Анипко А.</t>
  </si>
  <si>
    <t>Рычагов М.</t>
  </si>
  <si>
    <t>Гущин А.</t>
  </si>
  <si>
    <t>Корецкий В.</t>
  </si>
  <si>
    <t>Калачев П.</t>
  </si>
  <si>
    <t>Кашкин В.</t>
  </si>
  <si>
    <t>Мезинов А.</t>
  </si>
  <si>
    <t>Ульянов Г.</t>
  </si>
  <si>
    <t>Котляров Н.</t>
  </si>
  <si>
    <t>Хохлов С.</t>
  </si>
  <si>
    <t>Тарапатин В.</t>
  </si>
  <si>
    <t>Попов В.</t>
  </si>
  <si>
    <t>Лаптев В.</t>
  </si>
  <si>
    <t>Белов А.</t>
  </si>
  <si>
    <t>Беляков А.</t>
  </si>
  <si>
    <t>Руденко С.</t>
  </si>
  <si>
    <t>ЖЕНЩИНЫ</t>
  </si>
  <si>
    <t>Ульянова А.</t>
  </si>
  <si>
    <t>Шатыгина И.</t>
  </si>
  <si>
    <t>Лихолай А.</t>
  </si>
  <si>
    <t>Вайнман Д.</t>
  </si>
  <si>
    <t>Вайнман М.</t>
  </si>
  <si>
    <t>Иванова О.</t>
  </si>
  <si>
    <t>Горбунова О.</t>
  </si>
  <si>
    <t>Корецкая Я.</t>
  </si>
  <si>
    <t>Яскевич Е.</t>
  </si>
  <si>
    <t>Раунд Робин</t>
  </si>
  <si>
    <t>10 декабря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</si>
  <si>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</si>
  <si>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</si>
  <si>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</si>
  <si>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</si>
  <si>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</si>
  <si>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</si>
  <si>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</si>
  <si>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</si>
  <si>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Шатыгина И</t>
  </si>
  <si>
    <t>Иванова О</t>
  </si>
  <si>
    <t>Ульянова А</t>
  </si>
  <si>
    <t>Лихолай А</t>
  </si>
  <si>
    <t>ПЛЕЙ ОФФ СРЕДИ МУЖЧИН</t>
  </si>
  <si>
    <t>Дор.1</t>
  </si>
  <si>
    <t>Дор.8</t>
  </si>
  <si>
    <t>Мезинов А</t>
  </si>
  <si>
    <t>Топольский А</t>
  </si>
  <si>
    <t>Лазарев С</t>
  </si>
  <si>
    <t>Дор.2</t>
  </si>
  <si>
    <t>Дор.7</t>
  </si>
  <si>
    <t>Соков А</t>
  </si>
  <si>
    <t>Калачев П</t>
  </si>
  <si>
    <t>Дорджиев А</t>
  </si>
  <si>
    <t>Дор.3</t>
  </si>
  <si>
    <t>Дор.5</t>
  </si>
  <si>
    <t>Егозарьян А</t>
  </si>
  <si>
    <t>Гущин А</t>
  </si>
  <si>
    <t>Джумаев П</t>
  </si>
  <si>
    <t>Дор.4</t>
  </si>
  <si>
    <t>Дор.6</t>
  </si>
  <si>
    <t>Безотосный А</t>
  </si>
  <si>
    <t>Анипко А</t>
  </si>
  <si>
    <t>Вайнман А</t>
  </si>
  <si>
    <t>Мясников А</t>
  </si>
  <si>
    <t>Мясников В</t>
  </si>
  <si>
    <t>Тетюшев А</t>
  </si>
  <si>
    <t>Мисходжев Р</t>
  </si>
  <si>
    <t>Рычагов М</t>
  </si>
  <si>
    <t>Кияшкин А</t>
  </si>
  <si>
    <t>Шукаев М</t>
  </si>
  <si>
    <t>Майоров И</t>
  </si>
  <si>
    <t>Корецкий В</t>
  </si>
  <si>
    <t>Царьков С</t>
  </si>
  <si>
    <t>Марченко П</t>
  </si>
  <si>
    <t>Кашкин В</t>
  </si>
  <si>
    <t>Поляков А</t>
  </si>
  <si>
    <t>ФИНАЛ ЗА 1 МЕСТО</t>
  </si>
  <si>
    <t>ФИНАЛ ЗА 3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</si>
</sst>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1.5"/>
      <color indexed="12"/>
      <name val="Arial"/>
      <family val="2"/>
    </font>
    <font>
      <b/>
      <sz val="9"/>
      <color indexed="10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33" borderId="13" xfId="53" applyFont="1" applyFill="1" applyBorder="1" applyAlignment="1">
      <alignment horizontal="center"/>
      <protection/>
    </xf>
    <xf numFmtId="0" fontId="11" fillId="34" borderId="13" xfId="0" applyFont="1" applyFill="1" applyBorder="1" applyAlignment="1" applyProtection="1">
      <alignment/>
      <protection locked="0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164" fontId="12" fillId="34" borderId="13" xfId="0" applyNumberFormat="1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35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1" fillId="34" borderId="18" xfId="0" applyFont="1" applyFill="1" applyBorder="1" applyAlignment="1" applyProtection="1">
      <alignment/>
      <protection locked="0"/>
    </xf>
    <xf numFmtId="0" fontId="12" fillId="35" borderId="2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5" borderId="18" xfId="42" applyNumberFormat="1" applyFont="1" applyFill="1" applyBorder="1" applyAlignment="1" applyProtection="1">
      <alignment horizontal="center" vertical="center"/>
      <protection/>
    </xf>
    <xf numFmtId="0" fontId="12" fillId="34" borderId="18" xfId="0" applyFont="1" applyFill="1" applyBorder="1" applyAlignment="1" applyProtection="1">
      <alignment/>
      <protection locked="0"/>
    </xf>
    <xf numFmtId="0" fontId="14" fillId="35" borderId="17" xfId="0" applyFont="1" applyFill="1" applyBorder="1" applyAlignment="1">
      <alignment horizontal="center" vertical="center"/>
    </xf>
    <xf numFmtId="0" fontId="12" fillId="34" borderId="13" xfId="53" applyFont="1" applyFill="1" applyBorder="1" applyProtection="1">
      <alignment/>
      <protection locked="0"/>
    </xf>
    <xf numFmtId="0" fontId="14" fillId="35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33" borderId="13" xfId="53" applyFont="1" applyFill="1" applyBorder="1" applyAlignment="1">
      <alignment horizontal="center"/>
      <protection/>
    </xf>
    <xf numFmtId="0" fontId="12" fillId="34" borderId="18" xfId="0" applyFont="1" applyFill="1" applyBorder="1" applyAlignment="1">
      <alignment horizontal="center" vertical="center"/>
    </xf>
    <xf numFmtId="164" fontId="12" fillId="34" borderId="18" xfId="0" applyNumberFormat="1" applyFont="1" applyFill="1" applyBorder="1" applyAlignment="1">
      <alignment horizontal="center" vertical="center"/>
    </xf>
    <xf numFmtId="1" fontId="12" fillId="34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0" fillId="33" borderId="19" xfId="53" applyFont="1" applyFill="1" applyBorder="1" applyAlignment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8" xfId="53" applyFont="1" applyFill="1" applyBorder="1" applyAlignment="1">
      <alignment horizontal="center"/>
      <protection/>
    </xf>
    <xf numFmtId="1" fontId="12" fillId="34" borderId="19" xfId="0" applyNumberFormat="1" applyFont="1" applyFill="1" applyBorder="1" applyAlignment="1">
      <alignment horizontal="center" vertical="center"/>
    </xf>
    <xf numFmtId="0" fontId="10" fillId="33" borderId="18" xfId="53" applyFont="1" applyFill="1" applyBorder="1" applyAlignment="1">
      <alignment horizontal="center"/>
      <protection/>
    </xf>
    <xf numFmtId="0" fontId="18" fillId="0" borderId="0" xfId="0" applyFont="1" applyBorder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36" borderId="13" xfId="0" applyFont="1" applyFill="1" applyBorder="1" applyAlignment="1">
      <alignment horizontal="center"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27" fillId="34" borderId="13" xfId="0" applyNumberFormat="1" applyFont="1" applyFill="1" applyBorder="1" applyAlignment="1" applyProtection="1">
      <alignment/>
      <protection locked="0"/>
    </xf>
    <xf numFmtId="0" fontId="28" fillId="0" borderId="13" xfId="0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" fontId="28" fillId="34" borderId="13" xfId="0" applyNumberFormat="1" applyFont="1" applyFill="1" applyBorder="1" applyAlignment="1">
      <alignment horizontal="center"/>
    </xf>
    <xf numFmtId="1" fontId="28" fillId="34" borderId="0" xfId="0" applyNumberFormat="1" applyFont="1" applyFill="1" applyBorder="1" applyAlignment="1">
      <alignment horizontal="center"/>
    </xf>
    <xf numFmtId="1" fontId="28" fillId="34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4" fillId="34" borderId="13" xfId="0" applyFont="1" applyFill="1" applyBorder="1" applyAlignment="1" applyProtection="1">
      <alignment/>
      <protection locked="0"/>
    </xf>
    <xf numFmtId="0" fontId="34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4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6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8" fillId="37" borderId="13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/>
    </xf>
    <xf numFmtId="0" fontId="11" fillId="34" borderId="23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13</xdr:col>
      <xdr:colOff>266700</xdr:colOff>
      <xdr:row>2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95250</xdr:rowOff>
    </xdr:to>
    <xdr:sp>
      <xdr:nvSpPr>
        <xdr:cNvPr id="1" name="Строка 3"/>
        <xdr:cNvSpPr>
          <a:spLocks/>
        </xdr:cNvSpPr>
      </xdr:nvSpPr>
      <xdr:spPr>
        <a:xfrm>
          <a:off x="2905125" y="27241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180975</xdr:rowOff>
    </xdr:from>
    <xdr:to>
      <xdr:col>10</xdr:col>
      <xdr:colOff>190500</xdr:colOff>
      <xdr:row>14</xdr:row>
      <xdr:rowOff>180975</xdr:rowOff>
    </xdr:to>
    <xdr:sp>
      <xdr:nvSpPr>
        <xdr:cNvPr id="2" name="Строка 4"/>
        <xdr:cNvSpPr>
          <a:spLocks/>
        </xdr:cNvSpPr>
      </xdr:nvSpPr>
      <xdr:spPr>
        <a:xfrm>
          <a:off x="6705600" y="32670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180975</xdr:rowOff>
    </xdr:to>
    <xdr:sp>
      <xdr:nvSpPr>
        <xdr:cNvPr id="1" name="Строка 21"/>
        <xdr:cNvSpPr>
          <a:spLocks/>
        </xdr:cNvSpPr>
      </xdr:nvSpPr>
      <xdr:spPr>
        <a:xfrm>
          <a:off x="2800350" y="55626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61"/>
  <sheetViews>
    <sheetView zoomScalePageLayoutView="0" workbookViewId="0" topLeftCell="A11">
      <selection activeCell="M18" sqref="M18"/>
    </sheetView>
  </sheetViews>
  <sheetFormatPr defaultColWidth="9.140625" defaultRowHeight="13.5" customHeight="1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4.25" customHeight="1">
      <c r="I2" s="2" t="s">
        <v>1</v>
      </c>
    </row>
    <row r="3" ht="10.5" customHeight="1">
      <c r="I3" s="2" t="s">
        <v>2</v>
      </c>
    </row>
    <row r="5" spans="2:16" ht="24" customHeight="1">
      <c r="B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>
      <c r="A9" s="17">
        <v>31</v>
      </c>
      <c r="B9" s="18" t="s">
        <v>14</v>
      </c>
      <c r="C9" s="19">
        <v>190</v>
      </c>
      <c r="D9" s="20">
        <v>189</v>
      </c>
      <c r="E9" s="21">
        <v>199</v>
      </c>
      <c r="F9" s="20">
        <v>256</v>
      </c>
      <c r="G9" s="21">
        <v>235</v>
      </c>
      <c r="H9" s="20">
        <v>192</v>
      </c>
      <c r="I9" s="22">
        <f aca="true" t="shared" si="0" ref="I9:I46">IF(C9&lt;&gt;"",SUM(C9:H9),"")</f>
        <v>1261</v>
      </c>
      <c r="J9" s="23">
        <f aca="true" t="shared" si="1" ref="J9:J46">IF(C9&lt;&gt;"",AVERAGE(C9:H9),"")</f>
        <v>210.16666666666666</v>
      </c>
      <c r="K9" s="24">
        <f aca="true" t="shared" si="2" ref="K9:K46">IF(C9&lt;&gt;"",MAX(C9:H9),"")</f>
        <v>256</v>
      </c>
      <c r="L9" s="24">
        <f aca="true" t="shared" si="3" ref="L9:L46">IF(D9&lt;&gt;"",MAX(C9:H9)-MIN(C9:H9),"")</f>
        <v>67</v>
      </c>
      <c r="M9" s="22">
        <v>1</v>
      </c>
      <c r="N9" s="25">
        <f>MAX(C9:H9)</f>
        <v>256</v>
      </c>
      <c r="O9" s="26"/>
      <c r="P9" s="26"/>
      <c r="Q9" s="26"/>
      <c r="R9" s="26"/>
    </row>
    <row r="10" spans="1:16" s="16" customFormat="1" ht="12" customHeight="1">
      <c r="A10" s="17">
        <v>4</v>
      </c>
      <c r="B10" s="18" t="s">
        <v>15</v>
      </c>
      <c r="C10" s="27">
        <v>219</v>
      </c>
      <c r="D10" s="28">
        <v>204</v>
      </c>
      <c r="E10" s="29">
        <v>189</v>
      </c>
      <c r="F10" s="28">
        <v>204</v>
      </c>
      <c r="G10" s="29">
        <v>201</v>
      </c>
      <c r="H10" s="28">
        <v>227</v>
      </c>
      <c r="I10" s="22">
        <f t="shared" si="0"/>
        <v>1244</v>
      </c>
      <c r="J10" s="23">
        <f t="shared" si="1"/>
        <v>207.33333333333334</v>
      </c>
      <c r="K10" s="24">
        <f t="shared" si="2"/>
        <v>227</v>
      </c>
      <c r="L10" s="24">
        <f t="shared" si="3"/>
        <v>38</v>
      </c>
      <c r="M10" s="22">
        <v>2</v>
      </c>
      <c r="N10" s="25">
        <f>MAX(C10:H10)</f>
        <v>227</v>
      </c>
      <c r="O10" s="30">
        <f>MIN(C10:H10)</f>
        <v>189</v>
      </c>
      <c r="P10" s="15"/>
    </row>
    <row r="11" spans="1:16" s="16" customFormat="1" ht="12" customHeight="1">
      <c r="A11" s="17">
        <v>38</v>
      </c>
      <c r="B11" s="18" t="s">
        <v>16</v>
      </c>
      <c r="C11" s="19">
        <v>212</v>
      </c>
      <c r="D11" s="21">
        <v>204</v>
      </c>
      <c r="E11" s="29">
        <v>233</v>
      </c>
      <c r="F11" s="28">
        <v>179</v>
      </c>
      <c r="G11" s="29">
        <v>201</v>
      </c>
      <c r="H11" s="28">
        <v>206</v>
      </c>
      <c r="I11" s="22">
        <f t="shared" si="0"/>
        <v>1235</v>
      </c>
      <c r="J11" s="23">
        <f t="shared" si="1"/>
        <v>205.83333333333334</v>
      </c>
      <c r="K11" s="24">
        <f t="shared" si="2"/>
        <v>233</v>
      </c>
      <c r="L11" s="24">
        <f t="shared" si="3"/>
        <v>54</v>
      </c>
      <c r="M11" s="22">
        <v>3</v>
      </c>
      <c r="N11" s="25">
        <f>MAX(C11:H11)</f>
        <v>233</v>
      </c>
      <c r="O11" s="30">
        <f>MIN(C11:H11)</f>
        <v>179</v>
      </c>
      <c r="P11" s="15"/>
    </row>
    <row r="12" spans="1:16" s="16" customFormat="1" ht="12" customHeight="1">
      <c r="A12" s="17">
        <v>28</v>
      </c>
      <c r="B12" s="18" t="s">
        <v>17</v>
      </c>
      <c r="C12" s="19">
        <v>183</v>
      </c>
      <c r="D12" s="21">
        <v>210</v>
      </c>
      <c r="E12" s="29">
        <v>182</v>
      </c>
      <c r="F12" s="28">
        <v>226</v>
      </c>
      <c r="G12" s="29">
        <v>192</v>
      </c>
      <c r="H12" s="28">
        <v>232</v>
      </c>
      <c r="I12" s="22">
        <f t="shared" si="0"/>
        <v>1225</v>
      </c>
      <c r="J12" s="23">
        <f t="shared" si="1"/>
        <v>204.16666666666666</v>
      </c>
      <c r="K12" s="24">
        <f t="shared" si="2"/>
        <v>232</v>
      </c>
      <c r="L12" s="24">
        <f t="shared" si="3"/>
        <v>50</v>
      </c>
      <c r="M12" s="22">
        <v>4</v>
      </c>
      <c r="N12" s="25">
        <f>MAX(C12:H12)</f>
        <v>232</v>
      </c>
      <c r="O12" s="30">
        <f>MIN(C12:H12)</f>
        <v>182</v>
      </c>
      <c r="P12" s="15"/>
    </row>
    <row r="13" spans="1:16" s="16" customFormat="1" ht="12" customHeight="1">
      <c r="A13" s="17">
        <v>42</v>
      </c>
      <c r="B13" s="18" t="s">
        <v>18</v>
      </c>
      <c r="C13" s="31">
        <v>210</v>
      </c>
      <c r="D13" s="32">
        <v>185</v>
      </c>
      <c r="E13" s="33">
        <v>245</v>
      </c>
      <c r="F13" s="32">
        <v>213</v>
      </c>
      <c r="G13" s="33">
        <v>174</v>
      </c>
      <c r="H13" s="32">
        <v>180</v>
      </c>
      <c r="I13" s="22">
        <f t="shared" si="0"/>
        <v>1207</v>
      </c>
      <c r="J13" s="23">
        <f t="shared" si="1"/>
        <v>201.16666666666666</v>
      </c>
      <c r="K13" s="24">
        <f t="shared" si="2"/>
        <v>245</v>
      </c>
      <c r="L13" s="24">
        <f t="shared" si="3"/>
        <v>71</v>
      </c>
      <c r="M13" s="22">
        <v>5</v>
      </c>
      <c r="N13" s="25">
        <f>MAX(C14:H14)</f>
        <v>247</v>
      </c>
      <c r="O13" s="30">
        <f>MIN(C14:H14)</f>
        <v>145</v>
      </c>
      <c r="P13" s="15"/>
    </row>
    <row r="14" spans="1:16" s="16" customFormat="1" ht="12" customHeight="1">
      <c r="A14" s="17">
        <v>40</v>
      </c>
      <c r="B14" s="18" t="s">
        <v>19</v>
      </c>
      <c r="C14" s="19">
        <v>191</v>
      </c>
      <c r="D14" s="34">
        <v>247</v>
      </c>
      <c r="E14" s="21">
        <v>210</v>
      </c>
      <c r="F14" s="20">
        <v>192</v>
      </c>
      <c r="G14" s="21">
        <v>201</v>
      </c>
      <c r="H14" s="19">
        <v>145</v>
      </c>
      <c r="I14" s="22">
        <f t="shared" si="0"/>
        <v>1186</v>
      </c>
      <c r="J14" s="23">
        <f t="shared" si="1"/>
        <v>197.66666666666666</v>
      </c>
      <c r="K14" s="24">
        <f t="shared" si="2"/>
        <v>247</v>
      </c>
      <c r="L14" s="24">
        <f t="shared" si="3"/>
        <v>102</v>
      </c>
      <c r="M14" s="22">
        <v>6</v>
      </c>
      <c r="N14" s="25">
        <f>MAX(C13:H13)</f>
        <v>245</v>
      </c>
      <c r="O14" s="30">
        <f>MIN(C13:H13)</f>
        <v>174</v>
      </c>
      <c r="P14" s="15"/>
    </row>
    <row r="15" spans="1:16" s="16" customFormat="1" ht="12" customHeight="1">
      <c r="A15" s="17">
        <v>21</v>
      </c>
      <c r="B15" s="18" t="s">
        <v>20</v>
      </c>
      <c r="C15" s="19">
        <v>228</v>
      </c>
      <c r="D15" s="21">
        <v>208</v>
      </c>
      <c r="E15" s="21">
        <v>189</v>
      </c>
      <c r="F15" s="21">
        <v>188</v>
      </c>
      <c r="G15" s="21">
        <v>200</v>
      </c>
      <c r="H15" s="21">
        <v>167</v>
      </c>
      <c r="I15" s="22">
        <f t="shared" si="0"/>
        <v>1180</v>
      </c>
      <c r="J15" s="23">
        <f t="shared" si="1"/>
        <v>196.66666666666666</v>
      </c>
      <c r="K15" s="24">
        <f t="shared" si="2"/>
        <v>228</v>
      </c>
      <c r="L15" s="24">
        <f t="shared" si="3"/>
        <v>61</v>
      </c>
      <c r="M15" s="22">
        <v>7</v>
      </c>
      <c r="N15" s="25">
        <f>MAX(C15:H15)</f>
        <v>228</v>
      </c>
      <c r="O15" s="30">
        <f>MIN(C15:H15)</f>
        <v>167</v>
      </c>
      <c r="P15" s="15"/>
    </row>
    <row r="16" spans="1:16" s="16" customFormat="1" ht="12" customHeight="1">
      <c r="A16" s="17">
        <v>6</v>
      </c>
      <c r="B16" s="18" t="s">
        <v>21</v>
      </c>
      <c r="C16" s="19">
        <v>162</v>
      </c>
      <c r="D16" s="20">
        <v>234</v>
      </c>
      <c r="E16" s="29">
        <v>190</v>
      </c>
      <c r="F16" s="28">
        <v>192</v>
      </c>
      <c r="G16" s="29">
        <v>184</v>
      </c>
      <c r="H16" s="28">
        <v>206</v>
      </c>
      <c r="I16" s="22">
        <f t="shared" si="0"/>
        <v>1168</v>
      </c>
      <c r="J16" s="23">
        <f t="shared" si="1"/>
        <v>194.66666666666666</v>
      </c>
      <c r="K16" s="24">
        <f t="shared" si="2"/>
        <v>234</v>
      </c>
      <c r="L16" s="24">
        <f t="shared" si="3"/>
        <v>72</v>
      </c>
      <c r="M16" s="22">
        <v>8</v>
      </c>
      <c r="N16" s="25">
        <f>MAX(C16:H16)</f>
        <v>234</v>
      </c>
      <c r="O16" s="30">
        <f>MIN(C16:H16)</f>
        <v>162</v>
      </c>
      <c r="P16" s="15"/>
    </row>
    <row r="17" spans="1:16" s="16" customFormat="1" ht="12" customHeight="1">
      <c r="A17" s="17">
        <v>44</v>
      </c>
      <c r="B17" s="18" t="s">
        <v>22</v>
      </c>
      <c r="C17" s="19">
        <v>190</v>
      </c>
      <c r="D17" s="20">
        <v>224</v>
      </c>
      <c r="E17" s="21">
        <v>170</v>
      </c>
      <c r="F17" s="20">
        <v>181</v>
      </c>
      <c r="G17" s="21">
        <v>194</v>
      </c>
      <c r="H17" s="20">
        <v>195</v>
      </c>
      <c r="I17" s="22">
        <f t="shared" si="0"/>
        <v>1154</v>
      </c>
      <c r="J17" s="23">
        <f t="shared" si="1"/>
        <v>192.33333333333334</v>
      </c>
      <c r="K17" s="24">
        <f t="shared" si="2"/>
        <v>224</v>
      </c>
      <c r="L17" s="24">
        <f t="shared" si="3"/>
        <v>54</v>
      </c>
      <c r="M17" s="22">
        <v>9</v>
      </c>
      <c r="N17" s="25">
        <f>MAX(C17:H17)</f>
        <v>224</v>
      </c>
      <c r="O17" s="30">
        <f>MIN(C17:H17)</f>
        <v>170</v>
      </c>
      <c r="P17" s="15"/>
    </row>
    <row r="18" spans="1:16" s="16" customFormat="1" ht="12" customHeight="1">
      <c r="A18" s="17">
        <v>20</v>
      </c>
      <c r="B18" s="18" t="s">
        <v>23</v>
      </c>
      <c r="C18" s="27">
        <v>189</v>
      </c>
      <c r="D18" s="28">
        <v>175</v>
      </c>
      <c r="E18" s="29">
        <v>202</v>
      </c>
      <c r="F18" s="28">
        <v>191</v>
      </c>
      <c r="G18" s="29">
        <v>234</v>
      </c>
      <c r="H18" s="28">
        <v>162</v>
      </c>
      <c r="I18" s="22">
        <f t="shared" si="0"/>
        <v>1153</v>
      </c>
      <c r="J18" s="23">
        <f t="shared" si="1"/>
        <v>192.16666666666666</v>
      </c>
      <c r="K18" s="24">
        <f t="shared" si="2"/>
        <v>234</v>
      </c>
      <c r="L18" s="24">
        <f t="shared" si="3"/>
        <v>72</v>
      </c>
      <c r="M18" s="22">
        <v>10</v>
      </c>
      <c r="N18" s="25" t="e">
        <f>MAX(#REF!)</f>
        <v>#REF!</v>
      </c>
      <c r="O18" s="30" t="e">
        <f>MIN(#REF!)</f>
        <v>#REF!</v>
      </c>
      <c r="P18" s="15"/>
    </row>
    <row r="19" spans="1:16" s="16" customFormat="1" ht="12" customHeight="1">
      <c r="A19" s="17">
        <v>33</v>
      </c>
      <c r="B19" s="18" t="s">
        <v>24</v>
      </c>
      <c r="C19" s="19">
        <v>214</v>
      </c>
      <c r="D19" s="20">
        <v>201</v>
      </c>
      <c r="E19" s="21">
        <v>184</v>
      </c>
      <c r="F19" s="20">
        <v>178</v>
      </c>
      <c r="G19" s="21">
        <v>212</v>
      </c>
      <c r="H19" s="20">
        <v>147</v>
      </c>
      <c r="I19" s="22">
        <f t="shared" si="0"/>
        <v>1136</v>
      </c>
      <c r="J19" s="23">
        <f t="shared" si="1"/>
        <v>189.33333333333334</v>
      </c>
      <c r="K19" s="24">
        <f t="shared" si="2"/>
        <v>214</v>
      </c>
      <c r="L19" s="24">
        <f t="shared" si="3"/>
        <v>67</v>
      </c>
      <c r="M19" s="22">
        <v>11</v>
      </c>
      <c r="N19" s="25">
        <f aca="true" t="shared" si="4" ref="N19:N24">MAX(C19:H19)</f>
        <v>214</v>
      </c>
      <c r="O19" s="30">
        <f aca="true" t="shared" si="5" ref="O19:O24">MIN(C19:H19)</f>
        <v>147</v>
      </c>
      <c r="P19" s="15"/>
    </row>
    <row r="20" spans="1:16" s="16" customFormat="1" ht="12" customHeight="1">
      <c r="A20" s="17">
        <v>14</v>
      </c>
      <c r="B20" s="18" t="s">
        <v>25</v>
      </c>
      <c r="C20" s="19">
        <v>188</v>
      </c>
      <c r="D20" s="20">
        <v>218</v>
      </c>
      <c r="E20" s="21">
        <v>160</v>
      </c>
      <c r="F20" s="20">
        <v>159</v>
      </c>
      <c r="G20" s="21">
        <v>233</v>
      </c>
      <c r="H20" s="20">
        <v>157</v>
      </c>
      <c r="I20" s="22">
        <f t="shared" si="0"/>
        <v>1115</v>
      </c>
      <c r="J20" s="23">
        <f t="shared" si="1"/>
        <v>185.83333333333334</v>
      </c>
      <c r="K20" s="24">
        <f t="shared" si="2"/>
        <v>233</v>
      </c>
      <c r="L20" s="24">
        <f t="shared" si="3"/>
        <v>76</v>
      </c>
      <c r="M20" s="22">
        <v>12</v>
      </c>
      <c r="N20" s="25">
        <f t="shared" si="4"/>
        <v>233</v>
      </c>
      <c r="O20" s="30">
        <f t="shared" si="5"/>
        <v>157</v>
      </c>
      <c r="P20" s="15"/>
    </row>
    <row r="21" spans="1:16" s="16" customFormat="1" ht="12" customHeight="1">
      <c r="A21" s="17">
        <v>11</v>
      </c>
      <c r="B21" s="35" t="s">
        <v>26</v>
      </c>
      <c r="C21" s="19">
        <v>171</v>
      </c>
      <c r="D21" s="21">
        <v>175</v>
      </c>
      <c r="E21" s="21">
        <v>192</v>
      </c>
      <c r="F21" s="21">
        <v>183</v>
      </c>
      <c r="G21" s="21">
        <v>173</v>
      </c>
      <c r="H21" s="21">
        <v>210</v>
      </c>
      <c r="I21" s="22">
        <f t="shared" si="0"/>
        <v>1104</v>
      </c>
      <c r="J21" s="23">
        <f t="shared" si="1"/>
        <v>184</v>
      </c>
      <c r="K21" s="24">
        <f t="shared" si="2"/>
        <v>210</v>
      </c>
      <c r="L21" s="24">
        <f t="shared" si="3"/>
        <v>39</v>
      </c>
      <c r="M21" s="22">
        <v>13</v>
      </c>
      <c r="N21" s="25">
        <f t="shared" si="4"/>
        <v>210</v>
      </c>
      <c r="O21" s="30">
        <f t="shared" si="5"/>
        <v>171</v>
      </c>
      <c r="P21" s="15"/>
    </row>
    <row r="22" spans="1:16" s="16" customFormat="1" ht="12" customHeight="1">
      <c r="A22" s="17">
        <v>29</v>
      </c>
      <c r="B22" s="18" t="s">
        <v>27</v>
      </c>
      <c r="C22" s="36">
        <v>201</v>
      </c>
      <c r="D22" s="37">
        <v>168</v>
      </c>
      <c r="E22" s="38">
        <v>197</v>
      </c>
      <c r="F22" s="37">
        <v>194</v>
      </c>
      <c r="G22" s="38">
        <v>177</v>
      </c>
      <c r="H22" s="37">
        <v>162</v>
      </c>
      <c r="I22" s="22">
        <f t="shared" si="0"/>
        <v>1099</v>
      </c>
      <c r="J22" s="23">
        <f t="shared" si="1"/>
        <v>183.16666666666666</v>
      </c>
      <c r="K22" s="24">
        <f t="shared" si="2"/>
        <v>201</v>
      </c>
      <c r="L22" s="24">
        <f t="shared" si="3"/>
        <v>39</v>
      </c>
      <c r="M22" s="22">
        <v>14</v>
      </c>
      <c r="N22" s="25">
        <f t="shared" si="4"/>
        <v>201</v>
      </c>
      <c r="O22" s="30">
        <f t="shared" si="5"/>
        <v>162</v>
      </c>
      <c r="P22" s="15"/>
    </row>
    <row r="23" spans="1:16" s="16" customFormat="1" ht="12" customHeight="1">
      <c r="A23" s="17">
        <v>9</v>
      </c>
      <c r="B23" s="18" t="s">
        <v>28</v>
      </c>
      <c r="C23" s="19">
        <v>175</v>
      </c>
      <c r="D23" s="20">
        <v>170</v>
      </c>
      <c r="E23" s="21">
        <v>170</v>
      </c>
      <c r="F23" s="20">
        <v>214</v>
      </c>
      <c r="G23" s="21">
        <v>174</v>
      </c>
      <c r="H23" s="19">
        <v>194</v>
      </c>
      <c r="I23" s="39">
        <f t="shared" si="0"/>
        <v>1097</v>
      </c>
      <c r="J23" s="23">
        <f t="shared" si="1"/>
        <v>182.83333333333334</v>
      </c>
      <c r="K23" s="24">
        <f t="shared" si="2"/>
        <v>214</v>
      </c>
      <c r="L23" s="24">
        <f t="shared" si="3"/>
        <v>44</v>
      </c>
      <c r="M23" s="22">
        <v>15</v>
      </c>
      <c r="N23" s="25">
        <f t="shared" si="4"/>
        <v>214</v>
      </c>
      <c r="O23" s="30">
        <f t="shared" si="5"/>
        <v>170</v>
      </c>
      <c r="P23" s="15"/>
    </row>
    <row r="24" spans="1:16" s="16" customFormat="1" ht="12" customHeight="1">
      <c r="A24" s="17">
        <v>16</v>
      </c>
      <c r="B24" s="18" t="s">
        <v>29</v>
      </c>
      <c r="C24" s="27">
        <v>174</v>
      </c>
      <c r="D24" s="28">
        <v>182</v>
      </c>
      <c r="E24" s="29">
        <v>191</v>
      </c>
      <c r="F24" s="28">
        <v>193</v>
      </c>
      <c r="G24" s="29">
        <v>168</v>
      </c>
      <c r="H24" s="28">
        <v>175</v>
      </c>
      <c r="I24" s="22">
        <f t="shared" si="0"/>
        <v>1083</v>
      </c>
      <c r="J24" s="23">
        <f t="shared" si="1"/>
        <v>180.5</v>
      </c>
      <c r="K24" s="24">
        <f t="shared" si="2"/>
        <v>193</v>
      </c>
      <c r="L24" s="24">
        <f t="shared" si="3"/>
        <v>25</v>
      </c>
      <c r="M24" s="22">
        <v>16</v>
      </c>
      <c r="N24" s="25">
        <f t="shared" si="4"/>
        <v>193</v>
      </c>
      <c r="O24" s="30">
        <f t="shared" si="5"/>
        <v>168</v>
      </c>
      <c r="P24" s="15"/>
    </row>
    <row r="25" spans="1:16" s="16" customFormat="1" ht="12" customHeight="1">
      <c r="A25" s="17">
        <v>10</v>
      </c>
      <c r="B25" s="18" t="s">
        <v>30</v>
      </c>
      <c r="C25" s="27">
        <v>160</v>
      </c>
      <c r="D25" s="28">
        <v>210</v>
      </c>
      <c r="E25" s="29">
        <v>169</v>
      </c>
      <c r="F25" s="28">
        <v>202</v>
      </c>
      <c r="G25" s="29">
        <v>169</v>
      </c>
      <c r="H25" s="28">
        <v>171</v>
      </c>
      <c r="I25" s="22">
        <f t="shared" si="0"/>
        <v>1081</v>
      </c>
      <c r="J25" s="23">
        <f t="shared" si="1"/>
        <v>180.16666666666666</v>
      </c>
      <c r="K25" s="24">
        <f t="shared" si="2"/>
        <v>210</v>
      </c>
      <c r="L25" s="24">
        <f t="shared" si="3"/>
        <v>50</v>
      </c>
      <c r="M25" s="22">
        <v>17</v>
      </c>
      <c r="N25" s="25">
        <f>MAX(C18:H18)</f>
        <v>234</v>
      </c>
      <c r="O25" s="30">
        <f>MIN(C18:H18)</f>
        <v>162</v>
      </c>
      <c r="P25" s="15"/>
    </row>
    <row r="26" spans="1:16" s="16" customFormat="1" ht="12" customHeight="1">
      <c r="A26" s="17">
        <v>13</v>
      </c>
      <c r="B26" s="18" t="s">
        <v>31</v>
      </c>
      <c r="C26" s="27">
        <v>194</v>
      </c>
      <c r="D26" s="28">
        <v>178</v>
      </c>
      <c r="E26" s="29">
        <v>166</v>
      </c>
      <c r="F26" s="28">
        <v>159</v>
      </c>
      <c r="G26" s="29">
        <v>167</v>
      </c>
      <c r="H26" s="28">
        <v>212</v>
      </c>
      <c r="I26" s="22">
        <f t="shared" si="0"/>
        <v>1076</v>
      </c>
      <c r="J26" s="23">
        <f t="shared" si="1"/>
        <v>179.33333333333334</v>
      </c>
      <c r="K26" s="24">
        <f t="shared" si="2"/>
        <v>212</v>
      </c>
      <c r="L26" s="24">
        <f t="shared" si="3"/>
        <v>53</v>
      </c>
      <c r="M26" s="22">
        <v>18</v>
      </c>
      <c r="N26" s="25">
        <f aca="true" t="shared" si="6" ref="N26:N59">MAX(C26:H26)</f>
        <v>212</v>
      </c>
      <c r="O26" s="30">
        <f>MIN(C26:H26)</f>
        <v>159</v>
      </c>
      <c r="P26" s="15"/>
    </row>
    <row r="27" spans="1:21" s="16" customFormat="1" ht="12" customHeight="1">
      <c r="A27" s="17">
        <v>34</v>
      </c>
      <c r="B27" s="18" t="s">
        <v>32</v>
      </c>
      <c r="C27" s="27">
        <v>213</v>
      </c>
      <c r="D27" s="28">
        <v>145</v>
      </c>
      <c r="E27" s="29">
        <v>175</v>
      </c>
      <c r="F27" s="28">
        <v>166</v>
      </c>
      <c r="G27" s="29">
        <v>203</v>
      </c>
      <c r="H27" s="28">
        <v>170</v>
      </c>
      <c r="I27" s="22">
        <f t="shared" si="0"/>
        <v>1072</v>
      </c>
      <c r="J27" s="23">
        <f t="shared" si="1"/>
        <v>178.66666666666666</v>
      </c>
      <c r="K27" s="24">
        <f t="shared" si="2"/>
        <v>213</v>
      </c>
      <c r="L27" s="24">
        <f t="shared" si="3"/>
        <v>68</v>
      </c>
      <c r="M27" s="22">
        <v>19</v>
      </c>
      <c r="N27" s="25">
        <f t="shared" si="6"/>
        <v>213</v>
      </c>
      <c r="O27" s="30">
        <f>MIN(C27:H27)</f>
        <v>145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17">
        <v>18</v>
      </c>
      <c r="B28" s="18" t="s">
        <v>33</v>
      </c>
      <c r="C28" s="27">
        <v>150</v>
      </c>
      <c r="D28" s="28">
        <v>161</v>
      </c>
      <c r="E28" s="29">
        <v>244</v>
      </c>
      <c r="F28" s="28">
        <v>152</v>
      </c>
      <c r="G28" s="29">
        <v>211</v>
      </c>
      <c r="H28" s="28">
        <v>153</v>
      </c>
      <c r="I28" s="22">
        <f t="shared" si="0"/>
        <v>1071</v>
      </c>
      <c r="J28" s="23">
        <f t="shared" si="1"/>
        <v>178.5</v>
      </c>
      <c r="K28" s="24">
        <f t="shared" si="2"/>
        <v>244</v>
      </c>
      <c r="L28" s="24">
        <f t="shared" si="3"/>
        <v>94</v>
      </c>
      <c r="M28" s="22">
        <v>20</v>
      </c>
      <c r="N28" s="25">
        <f t="shared" si="6"/>
        <v>244</v>
      </c>
      <c r="O28" s="30">
        <f>MIN(C28:H28)</f>
        <v>150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17">
        <v>15</v>
      </c>
      <c r="B29" s="18" t="s">
        <v>34</v>
      </c>
      <c r="C29" s="27">
        <v>191</v>
      </c>
      <c r="D29" s="28">
        <v>171</v>
      </c>
      <c r="E29" s="29">
        <v>185</v>
      </c>
      <c r="F29" s="28">
        <v>141</v>
      </c>
      <c r="G29" s="29">
        <v>203</v>
      </c>
      <c r="H29" s="28">
        <v>164</v>
      </c>
      <c r="I29" s="22">
        <f t="shared" si="0"/>
        <v>1055</v>
      </c>
      <c r="J29" s="23">
        <f t="shared" si="1"/>
        <v>175.83333333333334</v>
      </c>
      <c r="K29" s="24">
        <f t="shared" si="2"/>
        <v>203</v>
      </c>
      <c r="L29" s="24">
        <f t="shared" si="3"/>
        <v>62</v>
      </c>
      <c r="M29" s="22">
        <v>21</v>
      </c>
      <c r="N29" s="25">
        <f t="shared" si="6"/>
        <v>203</v>
      </c>
      <c r="O29" s="30">
        <f>MIN(C29:H29)</f>
        <v>141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17">
        <v>19</v>
      </c>
      <c r="B30" s="18" t="s">
        <v>35</v>
      </c>
      <c r="C30" s="27">
        <v>191</v>
      </c>
      <c r="D30" s="28">
        <v>160</v>
      </c>
      <c r="E30" s="29">
        <v>194</v>
      </c>
      <c r="F30" s="28">
        <v>158</v>
      </c>
      <c r="G30" s="29">
        <v>165</v>
      </c>
      <c r="H30" s="28">
        <v>186</v>
      </c>
      <c r="I30" s="22">
        <f t="shared" si="0"/>
        <v>1054</v>
      </c>
      <c r="J30" s="23">
        <f t="shared" si="1"/>
        <v>175.66666666666666</v>
      </c>
      <c r="K30" s="24">
        <f t="shared" si="2"/>
        <v>194</v>
      </c>
      <c r="L30" s="24">
        <f t="shared" si="3"/>
        <v>36</v>
      </c>
      <c r="M30" s="22">
        <v>22</v>
      </c>
      <c r="N30" s="25">
        <f t="shared" si="6"/>
        <v>194</v>
      </c>
      <c r="O30" s="30">
        <f>MIN(C32:H32)</f>
        <v>148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17">
        <v>7</v>
      </c>
      <c r="B31" s="18" t="s">
        <v>36</v>
      </c>
      <c r="C31" s="27">
        <v>187</v>
      </c>
      <c r="D31" s="28">
        <v>177</v>
      </c>
      <c r="E31" s="29">
        <v>177</v>
      </c>
      <c r="F31" s="28">
        <v>174</v>
      </c>
      <c r="G31" s="29">
        <v>170</v>
      </c>
      <c r="H31" s="28">
        <v>167</v>
      </c>
      <c r="I31" s="22">
        <f t="shared" si="0"/>
        <v>1052</v>
      </c>
      <c r="J31" s="23">
        <f t="shared" si="1"/>
        <v>175.33333333333334</v>
      </c>
      <c r="K31" s="24">
        <f t="shared" si="2"/>
        <v>187</v>
      </c>
      <c r="L31" s="24">
        <f t="shared" si="3"/>
        <v>20</v>
      </c>
      <c r="M31" s="22">
        <v>23</v>
      </c>
      <c r="N31" s="25">
        <f t="shared" si="6"/>
        <v>187</v>
      </c>
      <c r="O31" s="30">
        <f>MIN(C31:H31)</f>
        <v>167</v>
      </c>
      <c r="P31" s="15"/>
      <c r="Q31" s="15"/>
      <c r="R31" s="15"/>
      <c r="S31" s="15"/>
      <c r="T31" s="15"/>
      <c r="U31" s="15"/>
    </row>
    <row r="32" spans="1:21" s="16" customFormat="1" ht="12.75" customHeight="1">
      <c r="A32" s="17">
        <v>41</v>
      </c>
      <c r="B32" s="18" t="s">
        <v>37</v>
      </c>
      <c r="C32" s="27">
        <v>195</v>
      </c>
      <c r="D32" s="28">
        <v>162</v>
      </c>
      <c r="E32" s="29">
        <v>160</v>
      </c>
      <c r="F32" s="28">
        <v>199</v>
      </c>
      <c r="G32" s="29">
        <v>174</v>
      </c>
      <c r="H32" s="28">
        <v>148</v>
      </c>
      <c r="I32" s="22">
        <f t="shared" si="0"/>
        <v>1038</v>
      </c>
      <c r="J32" s="23">
        <f t="shared" si="1"/>
        <v>173</v>
      </c>
      <c r="K32" s="24">
        <f t="shared" si="2"/>
        <v>199</v>
      </c>
      <c r="L32" s="24">
        <f t="shared" si="3"/>
        <v>51</v>
      </c>
      <c r="M32" s="22">
        <v>24</v>
      </c>
      <c r="N32" s="25">
        <f t="shared" si="6"/>
        <v>199</v>
      </c>
      <c r="O32" s="30">
        <f>MIN(C30:H30)</f>
        <v>158</v>
      </c>
      <c r="P32" s="15"/>
      <c r="Q32" s="15"/>
      <c r="R32" s="15"/>
      <c r="S32" s="15"/>
      <c r="T32" s="15"/>
      <c r="U32" s="15"/>
    </row>
    <row r="33" spans="1:21" s="16" customFormat="1" ht="12.75" customHeight="1">
      <c r="A33" s="17">
        <v>30</v>
      </c>
      <c r="B33" s="18" t="s">
        <v>38</v>
      </c>
      <c r="C33" s="27">
        <v>173</v>
      </c>
      <c r="D33" s="28">
        <v>189</v>
      </c>
      <c r="E33" s="29">
        <v>150</v>
      </c>
      <c r="F33" s="28">
        <v>178</v>
      </c>
      <c r="G33" s="29">
        <v>173</v>
      </c>
      <c r="H33" s="28">
        <v>167</v>
      </c>
      <c r="I33" s="22">
        <f t="shared" si="0"/>
        <v>1030</v>
      </c>
      <c r="J33" s="23">
        <f t="shared" si="1"/>
        <v>171.66666666666666</v>
      </c>
      <c r="K33" s="24">
        <f t="shared" si="2"/>
        <v>189</v>
      </c>
      <c r="L33" s="24">
        <f t="shared" si="3"/>
        <v>39</v>
      </c>
      <c r="M33" s="22">
        <v>25</v>
      </c>
      <c r="N33" s="25">
        <f t="shared" si="6"/>
        <v>189</v>
      </c>
      <c r="O33" s="30">
        <f aca="true" t="shared" si="7" ref="O33:O42">MIN(C33:H33)</f>
        <v>150</v>
      </c>
      <c r="P33" s="15"/>
      <c r="Q33" s="15"/>
      <c r="R33" s="15"/>
      <c r="S33" s="15"/>
      <c r="T33" s="15"/>
      <c r="U33" s="15"/>
    </row>
    <row r="34" spans="1:21" s="16" customFormat="1" ht="12.75" customHeight="1">
      <c r="A34" s="17">
        <v>27</v>
      </c>
      <c r="B34" s="18" t="s">
        <v>39</v>
      </c>
      <c r="C34" s="27">
        <v>199</v>
      </c>
      <c r="D34" s="28">
        <v>179</v>
      </c>
      <c r="E34" s="29">
        <v>172</v>
      </c>
      <c r="F34" s="28">
        <v>171</v>
      </c>
      <c r="G34" s="29">
        <v>134</v>
      </c>
      <c r="H34" s="28">
        <v>152</v>
      </c>
      <c r="I34" s="22">
        <f t="shared" si="0"/>
        <v>1007</v>
      </c>
      <c r="J34" s="23">
        <f t="shared" si="1"/>
        <v>167.83333333333334</v>
      </c>
      <c r="K34" s="24">
        <f t="shared" si="2"/>
        <v>199</v>
      </c>
      <c r="L34" s="24">
        <f t="shared" si="3"/>
        <v>65</v>
      </c>
      <c r="M34" s="22">
        <v>26</v>
      </c>
      <c r="N34" s="25">
        <f t="shared" si="6"/>
        <v>199</v>
      </c>
      <c r="O34" s="30">
        <f t="shared" si="7"/>
        <v>134</v>
      </c>
      <c r="P34" s="15"/>
      <c r="Q34" s="15"/>
      <c r="R34" s="40"/>
      <c r="S34" s="15"/>
      <c r="T34" s="15"/>
      <c r="U34" s="15"/>
    </row>
    <row r="35" spans="1:21" s="16" customFormat="1" ht="12.75" customHeight="1">
      <c r="A35" s="17">
        <v>8</v>
      </c>
      <c r="B35" s="18" t="s">
        <v>40</v>
      </c>
      <c r="C35" s="27">
        <v>125</v>
      </c>
      <c r="D35" s="28">
        <v>172</v>
      </c>
      <c r="E35" s="29">
        <v>182</v>
      </c>
      <c r="F35" s="28">
        <v>130</v>
      </c>
      <c r="G35" s="29">
        <v>209</v>
      </c>
      <c r="H35" s="28">
        <v>180</v>
      </c>
      <c r="I35" s="22">
        <f t="shared" si="0"/>
        <v>998</v>
      </c>
      <c r="J35" s="23">
        <f t="shared" si="1"/>
        <v>166.33333333333334</v>
      </c>
      <c r="K35" s="24">
        <f t="shared" si="2"/>
        <v>209</v>
      </c>
      <c r="L35" s="24">
        <f t="shared" si="3"/>
        <v>84</v>
      </c>
      <c r="M35" s="22">
        <v>27</v>
      </c>
      <c r="N35" s="25">
        <f t="shared" si="6"/>
        <v>209</v>
      </c>
      <c r="O35" s="30">
        <f t="shared" si="7"/>
        <v>125</v>
      </c>
      <c r="P35" s="15"/>
      <c r="Q35" s="15"/>
      <c r="R35" s="15"/>
      <c r="S35" s="15"/>
      <c r="T35" s="15"/>
      <c r="U35" s="15"/>
    </row>
    <row r="36" spans="1:21" s="16" customFormat="1" ht="12.75" customHeight="1">
      <c r="A36" s="17">
        <v>26</v>
      </c>
      <c r="B36" s="18" t="s">
        <v>41</v>
      </c>
      <c r="C36" s="27">
        <v>181</v>
      </c>
      <c r="D36" s="28">
        <v>163</v>
      </c>
      <c r="E36" s="29">
        <v>166</v>
      </c>
      <c r="F36" s="28">
        <v>152</v>
      </c>
      <c r="G36" s="29">
        <v>156</v>
      </c>
      <c r="H36" s="28">
        <v>178</v>
      </c>
      <c r="I36" s="22">
        <f t="shared" si="0"/>
        <v>996</v>
      </c>
      <c r="J36" s="23">
        <f t="shared" si="1"/>
        <v>166</v>
      </c>
      <c r="K36" s="24">
        <f t="shared" si="2"/>
        <v>181</v>
      </c>
      <c r="L36" s="24">
        <f t="shared" si="3"/>
        <v>29</v>
      </c>
      <c r="M36" s="22">
        <v>28</v>
      </c>
      <c r="N36" s="25">
        <f t="shared" si="6"/>
        <v>181</v>
      </c>
      <c r="O36" s="30">
        <f t="shared" si="7"/>
        <v>152</v>
      </c>
      <c r="P36" s="15"/>
      <c r="Q36" s="15"/>
      <c r="R36" s="15"/>
      <c r="S36" s="15"/>
      <c r="T36" s="15"/>
      <c r="U36" s="15"/>
    </row>
    <row r="37" spans="1:21" s="16" customFormat="1" ht="12.75" customHeight="1">
      <c r="A37" s="17">
        <v>23</v>
      </c>
      <c r="B37" s="18" t="s">
        <v>42</v>
      </c>
      <c r="C37" s="27">
        <v>182</v>
      </c>
      <c r="D37" s="28">
        <v>147</v>
      </c>
      <c r="E37" s="41">
        <v>156</v>
      </c>
      <c r="F37" s="28">
        <v>163</v>
      </c>
      <c r="G37" s="29">
        <v>176</v>
      </c>
      <c r="H37" s="28">
        <v>168</v>
      </c>
      <c r="I37" s="22">
        <f t="shared" si="0"/>
        <v>992</v>
      </c>
      <c r="J37" s="23">
        <f t="shared" si="1"/>
        <v>165.33333333333334</v>
      </c>
      <c r="K37" s="24">
        <f t="shared" si="2"/>
        <v>182</v>
      </c>
      <c r="L37" s="24">
        <f t="shared" si="3"/>
        <v>35</v>
      </c>
      <c r="M37" s="22">
        <v>29</v>
      </c>
      <c r="N37" s="25">
        <f t="shared" si="6"/>
        <v>182</v>
      </c>
      <c r="O37" s="30">
        <f t="shared" si="7"/>
        <v>147</v>
      </c>
      <c r="P37" s="15"/>
      <c r="Q37" s="15"/>
      <c r="R37" s="15"/>
      <c r="S37" s="15"/>
      <c r="T37" s="15"/>
      <c r="U37" s="15"/>
    </row>
    <row r="38" spans="1:21" s="16" customFormat="1" ht="12.75" customHeight="1">
      <c r="A38" s="17">
        <v>17</v>
      </c>
      <c r="B38" s="18" t="s">
        <v>43</v>
      </c>
      <c r="C38" s="27">
        <v>142</v>
      </c>
      <c r="D38" s="28">
        <v>148</v>
      </c>
      <c r="E38" s="29">
        <v>195</v>
      </c>
      <c r="F38" s="28">
        <v>168</v>
      </c>
      <c r="G38" s="29">
        <v>191</v>
      </c>
      <c r="H38" s="28">
        <v>136</v>
      </c>
      <c r="I38" s="22">
        <f t="shared" si="0"/>
        <v>980</v>
      </c>
      <c r="J38" s="23">
        <f t="shared" si="1"/>
        <v>163.33333333333334</v>
      </c>
      <c r="K38" s="24">
        <f t="shared" si="2"/>
        <v>195</v>
      </c>
      <c r="L38" s="24">
        <f t="shared" si="3"/>
        <v>59</v>
      </c>
      <c r="M38" s="22">
        <v>30</v>
      </c>
      <c r="N38" s="25">
        <f t="shared" si="6"/>
        <v>195</v>
      </c>
      <c r="O38" s="30">
        <f t="shared" si="7"/>
        <v>136</v>
      </c>
      <c r="P38" s="15"/>
      <c r="Q38" s="15"/>
      <c r="R38" s="15"/>
      <c r="S38" s="15"/>
      <c r="T38" s="15"/>
      <c r="U38" s="15"/>
    </row>
    <row r="39" spans="1:21" s="16" customFormat="1" ht="12.75" customHeight="1">
      <c r="A39" s="17">
        <v>36</v>
      </c>
      <c r="B39" s="18" t="s">
        <v>44</v>
      </c>
      <c r="C39" s="27">
        <v>157</v>
      </c>
      <c r="D39" s="28">
        <v>148</v>
      </c>
      <c r="E39" s="29">
        <v>181</v>
      </c>
      <c r="F39" s="28">
        <v>161</v>
      </c>
      <c r="G39" s="29">
        <v>184</v>
      </c>
      <c r="H39" s="28">
        <v>139</v>
      </c>
      <c r="I39" s="22">
        <f t="shared" si="0"/>
        <v>970</v>
      </c>
      <c r="J39" s="23">
        <f t="shared" si="1"/>
        <v>161.66666666666666</v>
      </c>
      <c r="K39" s="24">
        <f t="shared" si="2"/>
        <v>184</v>
      </c>
      <c r="L39" s="24">
        <f t="shared" si="3"/>
        <v>45</v>
      </c>
      <c r="M39" s="22">
        <v>31</v>
      </c>
      <c r="N39" s="25">
        <f t="shared" si="6"/>
        <v>184</v>
      </c>
      <c r="O39" s="30">
        <f t="shared" si="7"/>
        <v>139</v>
      </c>
      <c r="P39" s="15"/>
      <c r="Q39" s="15"/>
      <c r="R39" s="15"/>
      <c r="S39" s="15"/>
      <c r="T39" s="15"/>
      <c r="U39" s="15"/>
    </row>
    <row r="40" spans="1:21" s="16" customFormat="1" ht="12.75" customHeight="1">
      <c r="A40" s="17">
        <v>24</v>
      </c>
      <c r="B40" s="18" t="s">
        <v>45</v>
      </c>
      <c r="C40" s="27">
        <v>148</v>
      </c>
      <c r="D40" s="28">
        <v>168</v>
      </c>
      <c r="E40" s="29">
        <v>148</v>
      </c>
      <c r="F40" s="28">
        <v>144</v>
      </c>
      <c r="G40" s="29">
        <v>180</v>
      </c>
      <c r="H40" s="28">
        <v>170</v>
      </c>
      <c r="I40" s="22">
        <f t="shared" si="0"/>
        <v>958</v>
      </c>
      <c r="J40" s="23">
        <f t="shared" si="1"/>
        <v>159.66666666666666</v>
      </c>
      <c r="K40" s="24">
        <f t="shared" si="2"/>
        <v>180</v>
      </c>
      <c r="L40" s="24">
        <f t="shared" si="3"/>
        <v>36</v>
      </c>
      <c r="M40" s="22">
        <v>32</v>
      </c>
      <c r="N40" s="25">
        <f t="shared" si="6"/>
        <v>180</v>
      </c>
      <c r="O40" s="30">
        <f t="shared" si="7"/>
        <v>144</v>
      </c>
      <c r="P40" s="15"/>
      <c r="Q40" s="15"/>
      <c r="R40" s="15"/>
      <c r="S40" s="15"/>
      <c r="T40" s="15"/>
      <c r="U40" s="15"/>
    </row>
    <row r="41" spans="1:21" s="16" customFormat="1" ht="12.75" customHeight="1">
      <c r="A41" s="17">
        <v>43</v>
      </c>
      <c r="B41" s="18" t="s">
        <v>46</v>
      </c>
      <c r="C41" s="27">
        <v>125</v>
      </c>
      <c r="D41" s="28">
        <v>146</v>
      </c>
      <c r="E41" s="29">
        <v>176</v>
      </c>
      <c r="F41" s="28">
        <v>130</v>
      </c>
      <c r="G41" s="29">
        <v>160</v>
      </c>
      <c r="H41" s="28">
        <v>136</v>
      </c>
      <c r="I41" s="22">
        <f t="shared" si="0"/>
        <v>873</v>
      </c>
      <c r="J41" s="23">
        <f t="shared" si="1"/>
        <v>145.5</v>
      </c>
      <c r="K41" s="24">
        <f t="shared" si="2"/>
        <v>176</v>
      </c>
      <c r="L41" s="24">
        <f t="shared" si="3"/>
        <v>51</v>
      </c>
      <c r="M41" s="22">
        <v>33</v>
      </c>
      <c r="N41" s="25">
        <f t="shared" si="6"/>
        <v>176</v>
      </c>
      <c r="O41" s="30">
        <f t="shared" si="7"/>
        <v>125</v>
      </c>
      <c r="P41" s="15"/>
      <c r="Q41" s="15"/>
      <c r="R41" s="15"/>
      <c r="S41" s="15"/>
      <c r="T41" s="15"/>
      <c r="U41" s="15"/>
    </row>
    <row r="42" spans="1:21" s="16" customFormat="1" ht="12.75" customHeight="1" hidden="1">
      <c r="A42" s="17"/>
      <c r="B42" s="35"/>
      <c r="C42" s="27"/>
      <c r="D42" s="28"/>
      <c r="E42" s="29"/>
      <c r="F42" s="28"/>
      <c r="G42" s="29"/>
      <c r="H42" s="28"/>
      <c r="I42" s="22">
        <f t="shared" si="0"/>
      </c>
      <c r="J42" s="23">
        <f t="shared" si="1"/>
      </c>
      <c r="K42" s="24">
        <f t="shared" si="2"/>
      </c>
      <c r="L42" s="24">
        <f t="shared" si="3"/>
      </c>
      <c r="M42" s="22">
        <v>34</v>
      </c>
      <c r="N42" s="25">
        <f t="shared" si="6"/>
        <v>0</v>
      </c>
      <c r="O42" s="30">
        <f t="shared" si="7"/>
        <v>0</v>
      </c>
      <c r="P42" s="15"/>
      <c r="Q42" s="15"/>
      <c r="R42" s="15"/>
      <c r="S42" s="15"/>
      <c r="T42" s="15"/>
      <c r="U42" s="15"/>
    </row>
    <row r="43" spans="1:21" s="16" customFormat="1" ht="12.75" customHeight="1" hidden="1">
      <c r="A43" s="17"/>
      <c r="B43" s="18"/>
      <c r="C43" s="27"/>
      <c r="D43" s="28"/>
      <c r="E43" s="29"/>
      <c r="F43" s="28"/>
      <c r="G43" s="29"/>
      <c r="H43" s="28"/>
      <c r="I43" s="22">
        <f t="shared" si="0"/>
      </c>
      <c r="J43" s="23">
        <f t="shared" si="1"/>
      </c>
      <c r="K43" s="24">
        <f t="shared" si="2"/>
      </c>
      <c r="L43" s="24">
        <f t="shared" si="3"/>
      </c>
      <c r="M43" s="22">
        <v>35</v>
      </c>
      <c r="N43" s="25">
        <f t="shared" si="6"/>
        <v>0</v>
      </c>
      <c r="O43" s="30"/>
      <c r="P43" s="15"/>
      <c r="Q43" s="15"/>
      <c r="R43" s="15"/>
      <c r="S43" s="15"/>
      <c r="T43" s="15"/>
      <c r="U43" s="15"/>
    </row>
    <row r="44" spans="1:21" s="16" customFormat="1" ht="12.75" customHeight="1" hidden="1">
      <c r="A44" s="17"/>
      <c r="B44" s="18"/>
      <c r="C44" s="27"/>
      <c r="D44" s="28"/>
      <c r="E44" s="29"/>
      <c r="F44" s="28"/>
      <c r="G44" s="29"/>
      <c r="H44" s="28"/>
      <c r="I44" s="22">
        <f t="shared" si="0"/>
      </c>
      <c r="J44" s="23">
        <f t="shared" si="1"/>
      </c>
      <c r="K44" s="24">
        <f t="shared" si="2"/>
      </c>
      <c r="L44" s="24">
        <f t="shared" si="3"/>
      </c>
      <c r="M44" s="22">
        <v>36</v>
      </c>
      <c r="N44" s="25">
        <f t="shared" si="6"/>
        <v>0</v>
      </c>
      <c r="O44" s="30"/>
      <c r="P44" s="15"/>
      <c r="Q44" s="15"/>
      <c r="R44" s="15"/>
      <c r="S44" s="15"/>
      <c r="T44" s="15"/>
      <c r="U44" s="15"/>
    </row>
    <row r="45" spans="1:21" s="16" customFormat="1" ht="12.75" customHeight="1" hidden="1">
      <c r="A45" s="17"/>
      <c r="B45" s="42"/>
      <c r="C45" s="27"/>
      <c r="D45" s="28"/>
      <c r="E45" s="29"/>
      <c r="F45" s="28"/>
      <c r="G45" s="29"/>
      <c r="H45" s="43"/>
      <c r="I45" s="22">
        <f t="shared" si="0"/>
      </c>
      <c r="J45" s="23">
        <f t="shared" si="1"/>
      </c>
      <c r="K45" s="24">
        <f t="shared" si="2"/>
      </c>
      <c r="L45" s="24">
        <f t="shared" si="3"/>
      </c>
      <c r="M45" s="22">
        <v>37</v>
      </c>
      <c r="N45" s="25">
        <f t="shared" si="6"/>
        <v>0</v>
      </c>
      <c r="O45" s="30"/>
      <c r="P45" s="15"/>
      <c r="Q45" s="15"/>
      <c r="R45" s="15"/>
      <c r="S45" s="15"/>
      <c r="T45" s="15"/>
      <c r="U45" s="15"/>
    </row>
    <row r="46" spans="1:21" s="16" customFormat="1" ht="12.75" customHeight="1" hidden="1">
      <c r="A46" s="17"/>
      <c r="B46" s="44"/>
      <c r="C46" s="27"/>
      <c r="D46" s="28"/>
      <c r="E46" s="45"/>
      <c r="F46" s="28"/>
      <c r="G46" s="29"/>
      <c r="H46" s="28"/>
      <c r="I46" s="22">
        <f t="shared" si="0"/>
      </c>
      <c r="J46" s="23">
        <f t="shared" si="1"/>
      </c>
      <c r="K46" s="24">
        <f t="shared" si="2"/>
      </c>
      <c r="L46" s="24">
        <f t="shared" si="3"/>
      </c>
      <c r="M46" s="22">
        <v>38</v>
      </c>
      <c r="N46" s="25">
        <f t="shared" si="6"/>
        <v>0</v>
      </c>
      <c r="O46" s="30">
        <f>MIN(C46:H46)</f>
        <v>0</v>
      </c>
      <c r="P46" s="15"/>
      <c r="Q46" s="15"/>
      <c r="R46" s="15"/>
      <c r="S46" s="15"/>
      <c r="T46" s="15"/>
      <c r="U46" s="15"/>
    </row>
    <row r="47" spans="1:21" s="16" customFormat="1" ht="12" customHeight="1">
      <c r="A47" s="119" t="s">
        <v>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25">
        <f t="shared" si="6"/>
        <v>0</v>
      </c>
      <c r="O47" s="46"/>
      <c r="P47" s="15"/>
      <c r="Q47" s="15"/>
      <c r="R47" s="15"/>
      <c r="S47" s="15"/>
      <c r="T47" s="15"/>
      <c r="U47" s="15"/>
    </row>
    <row r="48" spans="1:21" s="53" customFormat="1" ht="12" customHeight="1">
      <c r="A48" s="47"/>
      <c r="B48" s="48" t="s">
        <v>6</v>
      </c>
      <c r="C48" s="49">
        <v>1</v>
      </c>
      <c r="D48" s="49">
        <v>2</v>
      </c>
      <c r="E48" s="49">
        <v>3</v>
      </c>
      <c r="F48" s="49">
        <v>4</v>
      </c>
      <c r="G48" s="49">
        <v>5</v>
      </c>
      <c r="H48" s="49">
        <v>6</v>
      </c>
      <c r="I48" s="50" t="s">
        <v>7</v>
      </c>
      <c r="J48" s="50" t="s">
        <v>8</v>
      </c>
      <c r="K48" s="50" t="s">
        <v>9</v>
      </c>
      <c r="L48" s="50" t="s">
        <v>10</v>
      </c>
      <c r="M48" s="50" t="s">
        <v>11</v>
      </c>
      <c r="N48" s="25">
        <f t="shared" si="6"/>
        <v>6</v>
      </c>
      <c r="O48" s="51" t="s">
        <v>13</v>
      </c>
      <c r="P48" s="52"/>
      <c r="Q48" s="52"/>
      <c r="R48" s="52"/>
      <c r="S48" s="52"/>
      <c r="T48" s="52"/>
      <c r="U48" s="52"/>
    </row>
    <row r="49" spans="1:21" s="16" customFormat="1" ht="12" customHeight="1">
      <c r="A49" s="54">
        <v>35</v>
      </c>
      <c r="B49" s="18" t="s">
        <v>48</v>
      </c>
      <c r="C49" s="27">
        <v>205</v>
      </c>
      <c r="D49" s="28">
        <v>168</v>
      </c>
      <c r="E49" s="29">
        <v>188</v>
      </c>
      <c r="F49" s="28">
        <v>197</v>
      </c>
      <c r="G49" s="29">
        <v>185</v>
      </c>
      <c r="H49" s="28">
        <v>168</v>
      </c>
      <c r="I49" s="55">
        <f aca="true" t="shared" si="8" ref="I49:I61">IF(C49&lt;&gt;"",SUM(C49:H49),"")</f>
        <v>1111</v>
      </c>
      <c r="J49" s="56">
        <f aca="true" t="shared" si="9" ref="J49:J61">IF(C49&lt;&gt;"",AVERAGE(C49:H49),"")</f>
        <v>185.16666666666666</v>
      </c>
      <c r="K49" s="57">
        <f aca="true" t="shared" si="10" ref="K49:K61">IF(C49&lt;&gt;"",MAX(C49:H49),"")</f>
        <v>205</v>
      </c>
      <c r="L49" s="57">
        <f aca="true" t="shared" si="11" ref="L49:L61">IF(D49&lt;&gt;"",MAX(C49:H49)-MIN(C49:H49),"")</f>
        <v>37</v>
      </c>
      <c r="M49" s="55">
        <v>1</v>
      </c>
      <c r="N49" s="25">
        <f t="shared" si="6"/>
        <v>205</v>
      </c>
      <c r="O49" s="58">
        <f aca="true" t="shared" si="12" ref="O49:O58">MIN(C49:H49)</f>
        <v>168</v>
      </c>
      <c r="P49" s="15"/>
      <c r="Q49" s="15"/>
      <c r="R49" s="15"/>
      <c r="S49" s="15"/>
      <c r="T49" s="15"/>
      <c r="U49" s="15"/>
    </row>
    <row r="50" spans="1:21" s="60" customFormat="1" ht="12" customHeight="1">
      <c r="A50" s="17">
        <v>32</v>
      </c>
      <c r="B50" s="18" t="s">
        <v>49</v>
      </c>
      <c r="C50" s="19">
        <v>194</v>
      </c>
      <c r="D50" s="33">
        <v>149</v>
      </c>
      <c r="E50" s="29">
        <v>180</v>
      </c>
      <c r="F50" s="28">
        <v>200</v>
      </c>
      <c r="G50" s="29">
        <v>195</v>
      </c>
      <c r="H50" s="28">
        <v>193</v>
      </c>
      <c r="I50" s="55">
        <f t="shared" si="8"/>
        <v>1111</v>
      </c>
      <c r="J50" s="56">
        <f t="shared" si="9"/>
        <v>185.16666666666666</v>
      </c>
      <c r="K50" s="24">
        <f t="shared" si="10"/>
        <v>200</v>
      </c>
      <c r="L50" s="24">
        <f t="shared" si="11"/>
        <v>51</v>
      </c>
      <c r="M50" s="22">
        <v>2</v>
      </c>
      <c r="N50" s="25">
        <f t="shared" si="6"/>
        <v>200</v>
      </c>
      <c r="O50" s="58">
        <f t="shared" si="12"/>
        <v>149</v>
      </c>
      <c r="P50" s="59"/>
      <c r="Q50" s="59"/>
      <c r="R50" s="59"/>
      <c r="S50" s="59"/>
      <c r="T50" s="59"/>
      <c r="U50" s="59"/>
    </row>
    <row r="51" spans="1:21" s="60" customFormat="1" ht="12" customHeight="1">
      <c r="A51" s="61">
        <v>5</v>
      </c>
      <c r="B51" s="18" t="s">
        <v>50</v>
      </c>
      <c r="C51" s="21">
        <v>193</v>
      </c>
      <c r="D51" s="19">
        <v>201</v>
      </c>
      <c r="E51" s="19">
        <v>168</v>
      </c>
      <c r="F51" s="20">
        <v>171</v>
      </c>
      <c r="G51" s="21">
        <v>164</v>
      </c>
      <c r="H51" s="20">
        <v>190</v>
      </c>
      <c r="I51" s="55">
        <f t="shared" si="8"/>
        <v>1087</v>
      </c>
      <c r="J51" s="56">
        <f t="shared" si="9"/>
        <v>181.16666666666666</v>
      </c>
      <c r="K51" s="24">
        <f t="shared" si="10"/>
        <v>201</v>
      </c>
      <c r="L51" s="24">
        <f t="shared" si="11"/>
        <v>37</v>
      </c>
      <c r="M51" s="55">
        <v>3</v>
      </c>
      <c r="N51" s="25">
        <f t="shared" si="6"/>
        <v>201</v>
      </c>
      <c r="O51" s="58">
        <f t="shared" si="12"/>
        <v>164</v>
      </c>
      <c r="P51" s="59"/>
      <c r="Q51" s="59"/>
      <c r="R51" s="59"/>
      <c r="S51" s="59"/>
      <c r="T51" s="59"/>
      <c r="U51" s="59"/>
    </row>
    <row r="52" spans="1:16" s="60" customFormat="1" ht="12" customHeight="1">
      <c r="A52" s="17">
        <v>39</v>
      </c>
      <c r="B52" s="18" t="s">
        <v>51</v>
      </c>
      <c r="C52" s="36">
        <v>151</v>
      </c>
      <c r="D52" s="37">
        <v>168</v>
      </c>
      <c r="E52" s="38">
        <v>189</v>
      </c>
      <c r="F52" s="37">
        <v>187</v>
      </c>
      <c r="G52" s="38">
        <v>201</v>
      </c>
      <c r="H52" s="21">
        <v>188</v>
      </c>
      <c r="I52" s="22">
        <f t="shared" si="8"/>
        <v>1084</v>
      </c>
      <c r="J52" s="23">
        <f t="shared" si="9"/>
        <v>180.66666666666666</v>
      </c>
      <c r="K52" s="24">
        <f t="shared" si="10"/>
        <v>201</v>
      </c>
      <c r="L52" s="24">
        <f t="shared" si="11"/>
        <v>50</v>
      </c>
      <c r="M52" s="22">
        <v>4</v>
      </c>
      <c r="N52" s="25">
        <f t="shared" si="6"/>
        <v>201</v>
      </c>
      <c r="O52" s="58">
        <f t="shared" si="12"/>
        <v>151</v>
      </c>
      <c r="P52" s="59"/>
    </row>
    <row r="53" spans="1:16" s="60" customFormat="1" ht="12" customHeight="1">
      <c r="A53" s="62">
        <v>37</v>
      </c>
      <c r="B53" s="18" t="s">
        <v>52</v>
      </c>
      <c r="C53" s="19">
        <v>184</v>
      </c>
      <c r="D53" s="20">
        <v>183</v>
      </c>
      <c r="E53" s="21">
        <v>189</v>
      </c>
      <c r="F53" s="20">
        <v>182</v>
      </c>
      <c r="G53" s="21">
        <v>173</v>
      </c>
      <c r="H53" s="20">
        <v>169</v>
      </c>
      <c r="I53" s="55">
        <f t="shared" si="8"/>
        <v>1080</v>
      </c>
      <c r="J53" s="56">
        <f t="shared" si="9"/>
        <v>180</v>
      </c>
      <c r="K53" s="24">
        <f t="shared" si="10"/>
        <v>189</v>
      </c>
      <c r="L53" s="24">
        <f t="shared" si="11"/>
        <v>20</v>
      </c>
      <c r="M53" s="55">
        <v>5</v>
      </c>
      <c r="N53" s="25">
        <f t="shared" si="6"/>
        <v>189</v>
      </c>
      <c r="O53" s="58">
        <f t="shared" si="12"/>
        <v>169</v>
      </c>
      <c r="P53" s="63"/>
    </row>
    <row r="54" spans="1:16" s="60" customFormat="1" ht="12" customHeight="1">
      <c r="A54" s="64">
        <v>25</v>
      </c>
      <c r="B54" s="18" t="s">
        <v>53</v>
      </c>
      <c r="C54" s="27">
        <v>195</v>
      </c>
      <c r="D54" s="28">
        <v>157</v>
      </c>
      <c r="E54" s="29">
        <v>160</v>
      </c>
      <c r="F54" s="28">
        <v>164</v>
      </c>
      <c r="G54" s="29">
        <v>218</v>
      </c>
      <c r="H54" s="28">
        <v>169</v>
      </c>
      <c r="I54" s="55">
        <f t="shared" si="8"/>
        <v>1063</v>
      </c>
      <c r="J54" s="56">
        <f t="shared" si="9"/>
        <v>177.16666666666666</v>
      </c>
      <c r="K54" s="24">
        <f t="shared" si="10"/>
        <v>218</v>
      </c>
      <c r="L54" s="24">
        <f t="shared" si="11"/>
        <v>61</v>
      </c>
      <c r="M54" s="22">
        <v>6</v>
      </c>
      <c r="N54" s="25">
        <f t="shared" si="6"/>
        <v>218</v>
      </c>
      <c r="O54" s="58">
        <f t="shared" si="12"/>
        <v>157</v>
      </c>
      <c r="P54" s="59"/>
    </row>
    <row r="55" spans="1:16" s="60" customFormat="1" ht="12" customHeight="1">
      <c r="A55" s="65">
        <v>2</v>
      </c>
      <c r="B55" s="18" t="s">
        <v>54</v>
      </c>
      <c r="C55" s="29">
        <v>148</v>
      </c>
      <c r="D55" s="28">
        <v>190</v>
      </c>
      <c r="E55" s="29">
        <v>185</v>
      </c>
      <c r="F55" s="28">
        <v>222</v>
      </c>
      <c r="G55" s="29">
        <v>145</v>
      </c>
      <c r="H55" s="28">
        <v>165</v>
      </c>
      <c r="I55" s="55">
        <f t="shared" si="8"/>
        <v>1055</v>
      </c>
      <c r="J55" s="56">
        <f t="shared" si="9"/>
        <v>175.83333333333334</v>
      </c>
      <c r="K55" s="24">
        <f t="shared" si="10"/>
        <v>222</v>
      </c>
      <c r="L55" s="66">
        <f t="shared" si="11"/>
        <v>77</v>
      </c>
      <c r="M55" s="55">
        <v>7</v>
      </c>
      <c r="N55" s="25">
        <f t="shared" si="6"/>
        <v>222</v>
      </c>
      <c r="O55" s="58">
        <f t="shared" si="12"/>
        <v>145</v>
      </c>
      <c r="P55" s="59"/>
    </row>
    <row r="56" spans="1:16" s="60" customFormat="1" ht="12.75" customHeight="1" hidden="1">
      <c r="A56" s="67">
        <v>38</v>
      </c>
      <c r="B56" s="18" t="s">
        <v>48</v>
      </c>
      <c r="C56" s="29"/>
      <c r="D56" s="28"/>
      <c r="E56" s="29"/>
      <c r="F56" s="28"/>
      <c r="G56" s="29"/>
      <c r="H56" s="28"/>
      <c r="I56" s="55">
        <f t="shared" si="8"/>
      </c>
      <c r="J56" s="56">
        <f t="shared" si="9"/>
      </c>
      <c r="K56" s="24">
        <f t="shared" si="10"/>
      </c>
      <c r="L56" s="66">
        <f t="shared" si="11"/>
      </c>
      <c r="M56" s="22">
        <v>8</v>
      </c>
      <c r="N56" s="25">
        <f t="shared" si="6"/>
        <v>0</v>
      </c>
      <c r="O56" s="58">
        <f t="shared" si="12"/>
        <v>0</v>
      </c>
      <c r="P56" s="59"/>
    </row>
    <row r="57" spans="1:16" s="60" customFormat="1" ht="12.75" customHeight="1" hidden="1">
      <c r="A57" s="67">
        <v>39</v>
      </c>
      <c r="B57" s="18" t="s">
        <v>48</v>
      </c>
      <c r="C57" s="29"/>
      <c r="D57" s="28"/>
      <c r="E57" s="29"/>
      <c r="F57" s="28"/>
      <c r="G57" s="29"/>
      <c r="H57" s="28"/>
      <c r="I57" s="55">
        <f t="shared" si="8"/>
      </c>
      <c r="J57" s="56">
        <f t="shared" si="9"/>
      </c>
      <c r="K57" s="24">
        <f t="shared" si="10"/>
      </c>
      <c r="L57" s="66">
        <f t="shared" si="11"/>
      </c>
      <c r="M57" s="55">
        <v>9</v>
      </c>
      <c r="N57" s="25">
        <f t="shared" si="6"/>
        <v>0</v>
      </c>
      <c r="O57" s="58">
        <f t="shared" si="12"/>
        <v>0</v>
      </c>
      <c r="P57" s="59"/>
    </row>
    <row r="58" spans="1:15" s="60" customFormat="1" ht="12.75" customHeight="1" hidden="1">
      <c r="A58" s="67">
        <v>40</v>
      </c>
      <c r="B58" s="18" t="s">
        <v>48</v>
      </c>
      <c r="C58" s="29"/>
      <c r="D58" s="28"/>
      <c r="E58" s="29"/>
      <c r="F58" s="28"/>
      <c r="G58" s="29"/>
      <c r="H58" s="28"/>
      <c r="I58" s="55">
        <f t="shared" si="8"/>
      </c>
      <c r="J58" s="56">
        <f t="shared" si="9"/>
      </c>
      <c r="K58" s="24">
        <f t="shared" si="10"/>
      </c>
      <c r="L58" s="66">
        <f t="shared" si="11"/>
      </c>
      <c r="M58" s="22">
        <v>10</v>
      </c>
      <c r="N58" s="25">
        <f t="shared" si="6"/>
        <v>0</v>
      </c>
      <c r="O58" s="30">
        <f t="shared" si="12"/>
        <v>0</v>
      </c>
    </row>
    <row r="59" spans="1:15" s="16" customFormat="1" ht="12.75" customHeight="1" hidden="1">
      <c r="A59" s="67">
        <v>41</v>
      </c>
      <c r="B59" s="18" t="s">
        <v>48</v>
      </c>
      <c r="C59" s="29"/>
      <c r="D59" s="28"/>
      <c r="E59" s="29"/>
      <c r="F59" s="28"/>
      <c r="G59" s="29"/>
      <c r="H59" s="28"/>
      <c r="I59" s="55">
        <f t="shared" si="8"/>
      </c>
      <c r="J59" s="56">
        <f t="shared" si="9"/>
      </c>
      <c r="K59" s="24">
        <f t="shared" si="10"/>
      </c>
      <c r="L59" s="66">
        <f t="shared" si="11"/>
      </c>
      <c r="M59" s="55">
        <v>11</v>
      </c>
      <c r="N59" s="25">
        <f t="shared" si="6"/>
        <v>0</v>
      </c>
      <c r="O59" s="68"/>
    </row>
    <row r="60" spans="1:14" s="16" customFormat="1" ht="14.25" customHeight="1">
      <c r="A60" s="67">
        <v>12</v>
      </c>
      <c r="B60" s="18" t="s">
        <v>55</v>
      </c>
      <c r="C60" s="29">
        <v>174</v>
      </c>
      <c r="D60" s="28">
        <v>177</v>
      </c>
      <c r="E60" s="29">
        <v>170</v>
      </c>
      <c r="F60" s="28">
        <v>156</v>
      </c>
      <c r="G60" s="29">
        <v>155</v>
      </c>
      <c r="H60" s="28">
        <v>170</v>
      </c>
      <c r="I60" s="55">
        <f t="shared" si="8"/>
        <v>1002</v>
      </c>
      <c r="J60" s="56">
        <f t="shared" si="9"/>
        <v>167</v>
      </c>
      <c r="K60" s="24">
        <f t="shared" si="10"/>
        <v>177</v>
      </c>
      <c r="L60" s="66">
        <f t="shared" si="11"/>
        <v>22</v>
      </c>
      <c r="M60" s="22">
        <v>8</v>
      </c>
      <c r="N60" s="69"/>
    </row>
    <row r="61" spans="1:13" ht="14.25" customHeight="1">
      <c r="A61" s="67">
        <v>1</v>
      </c>
      <c r="B61" s="18" t="s">
        <v>56</v>
      </c>
      <c r="C61" s="29">
        <v>163</v>
      </c>
      <c r="D61" s="28">
        <v>141</v>
      </c>
      <c r="E61" s="29">
        <v>176</v>
      </c>
      <c r="F61" s="28">
        <v>144</v>
      </c>
      <c r="G61" s="29">
        <v>183</v>
      </c>
      <c r="H61" s="28">
        <v>137</v>
      </c>
      <c r="I61" s="55">
        <f t="shared" si="8"/>
        <v>944</v>
      </c>
      <c r="J61" s="56">
        <f t="shared" si="9"/>
        <v>157.33333333333334</v>
      </c>
      <c r="K61" s="24">
        <f t="shared" si="10"/>
        <v>183</v>
      </c>
      <c r="L61" s="66">
        <f t="shared" si="11"/>
        <v>46</v>
      </c>
      <c r="M61" s="55">
        <v>9</v>
      </c>
    </row>
  </sheetData>
  <sheetProtection selectLockedCells="1" selectUnlockedCells="1"/>
  <mergeCells count="1">
    <mergeCell ref="A47:M47"/>
  </mergeCells>
  <conditionalFormatting sqref="B9:B44 B49:B61">
    <cfRule type="expression" priority="1" dxfId="0" stopIfTrue="1">
      <formula>(C9&gt;0)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236205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V12"/>
  <sheetViews>
    <sheetView zoomScale="115" zoomScaleNormal="115" zoomScalePageLayoutView="0" workbookViewId="0" topLeftCell="A1">
      <selection activeCell="C18" sqref="C18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70"/>
      <c r="C1" s="70"/>
      <c r="D1" s="70"/>
      <c r="E1" s="70"/>
      <c r="F1" s="70"/>
      <c r="G1" s="70"/>
      <c r="H1" s="1"/>
      <c r="I1" s="1"/>
      <c r="J1" s="1"/>
      <c r="K1" s="1"/>
      <c r="L1" s="1"/>
      <c r="M1" s="1"/>
      <c r="N1" s="1"/>
      <c r="O1" s="1"/>
      <c r="P1" s="2" t="s">
        <v>0</v>
      </c>
      <c r="S1" s="71"/>
    </row>
    <row r="2" spans="2:22" ht="22.5" customHeight="1">
      <c r="B2" s="72"/>
      <c r="C2" s="73"/>
      <c r="D2" s="72"/>
      <c r="E2" s="72"/>
      <c r="F2" s="72" t="s">
        <v>57</v>
      </c>
      <c r="G2" s="72"/>
      <c r="H2" s="74"/>
      <c r="I2" s="74"/>
      <c r="J2" s="74"/>
      <c r="K2" s="74"/>
      <c r="L2" s="74"/>
      <c r="M2" s="74"/>
      <c r="N2" s="74"/>
      <c r="O2" s="74"/>
      <c r="P2" s="2" t="s">
        <v>1</v>
      </c>
      <c r="V2" s="71"/>
    </row>
    <row r="3" spans="2:16" ht="28.5" customHeight="1">
      <c r="B3" s="72"/>
      <c r="C3" s="72"/>
      <c r="D3" s="72"/>
      <c r="E3" s="72"/>
      <c r="F3" s="72"/>
      <c r="G3" s="75" t="s">
        <v>58</v>
      </c>
      <c r="H3" s="75"/>
      <c r="I3" s="74"/>
      <c r="P3" s="2" t="s">
        <v>2</v>
      </c>
    </row>
    <row r="4" spans="1:18" ht="14.25" customHeight="1">
      <c r="A4" s="120" t="s">
        <v>59</v>
      </c>
      <c r="B4" s="120"/>
      <c r="C4" s="76" t="s">
        <v>60</v>
      </c>
      <c r="D4" s="76" t="s">
        <v>61</v>
      </c>
      <c r="E4" s="76" t="s">
        <v>62</v>
      </c>
      <c r="F4" s="76">
        <v>1</v>
      </c>
      <c r="G4" s="76"/>
      <c r="H4" s="76">
        <v>2</v>
      </c>
      <c r="I4" s="76"/>
      <c r="J4" s="76">
        <v>3</v>
      </c>
      <c r="K4" s="76"/>
      <c r="L4" s="76">
        <v>4</v>
      </c>
      <c r="M4" s="76"/>
      <c r="N4" s="76">
        <v>5</v>
      </c>
      <c r="O4" s="76"/>
      <c r="P4" s="76" t="s">
        <v>63</v>
      </c>
      <c r="Q4" s="76" t="s">
        <v>64</v>
      </c>
      <c r="R4" s="76"/>
    </row>
    <row r="5" spans="1:18" ht="17.25" customHeight="1">
      <c r="A5" s="77">
        <v>2</v>
      </c>
      <c r="B5" s="78" t="str">
        <f>квалификация!B51</f>
        <v>Лихолай А.</v>
      </c>
      <c r="C5" s="79">
        <f>квалификация!I51</f>
        <v>1087</v>
      </c>
      <c r="D5" s="80">
        <f aca="true" t="shared" si="0" ref="D5:D10">SUM(C5,F5:P5)</f>
        <v>2157</v>
      </c>
      <c r="E5" s="81">
        <f aca="true" t="shared" si="1" ref="E5:E10">SUM(C5,F5,H5,J5,L5,N5)/(11-COUNTBLANK(F5:P5)/2)</f>
        <v>174.27272727272728</v>
      </c>
      <c r="F5" s="82">
        <v>138</v>
      </c>
      <c r="G5" s="82">
        <v>0</v>
      </c>
      <c r="H5" s="82">
        <v>185</v>
      </c>
      <c r="I5" s="82">
        <v>30</v>
      </c>
      <c r="J5" s="82">
        <v>166</v>
      </c>
      <c r="K5" s="82">
        <v>30</v>
      </c>
      <c r="L5" s="82">
        <v>152</v>
      </c>
      <c r="M5" s="82">
        <v>30</v>
      </c>
      <c r="N5" s="82">
        <v>189</v>
      </c>
      <c r="O5" s="82">
        <v>30</v>
      </c>
      <c r="P5" s="80">
        <f aca="true" t="shared" si="2" ref="P5:P10">SUM(G5,I5,K5,M5,O5)</f>
        <v>120</v>
      </c>
      <c r="Q5" s="81">
        <f aca="true" t="shared" si="3" ref="Q5:Q10">AVERAGE(F5,H5,J5,L5,N5)</f>
        <v>166</v>
      </c>
      <c r="R5" s="79">
        <v>1</v>
      </c>
    </row>
    <row r="6" spans="1:18" ht="14.25" customHeight="1">
      <c r="A6" s="77">
        <v>1</v>
      </c>
      <c r="B6" s="78" t="str">
        <f>квалификация!B49</f>
        <v>Ульянова А.</v>
      </c>
      <c r="C6" s="79">
        <f>квалификация!I49</f>
        <v>1111</v>
      </c>
      <c r="D6" s="80">
        <f t="shared" si="0"/>
        <v>2151</v>
      </c>
      <c r="E6" s="81">
        <f t="shared" si="1"/>
        <v>179.1818181818182</v>
      </c>
      <c r="F6" s="82">
        <v>205</v>
      </c>
      <c r="G6" s="82">
        <v>30</v>
      </c>
      <c r="H6" s="82">
        <v>167</v>
      </c>
      <c r="I6" s="82">
        <v>30</v>
      </c>
      <c r="J6" s="82">
        <v>191</v>
      </c>
      <c r="K6" s="82">
        <v>30</v>
      </c>
      <c r="L6" s="82">
        <v>151</v>
      </c>
      <c r="M6" s="82">
        <v>0</v>
      </c>
      <c r="N6" s="82">
        <v>146</v>
      </c>
      <c r="O6" s="82">
        <v>0</v>
      </c>
      <c r="P6" s="80">
        <f t="shared" si="2"/>
        <v>90</v>
      </c>
      <c r="Q6" s="81">
        <f t="shared" si="3"/>
        <v>172</v>
      </c>
      <c r="R6" s="79">
        <v>2</v>
      </c>
    </row>
    <row r="7" spans="1:18" ht="15.75">
      <c r="A7" s="77">
        <v>6</v>
      </c>
      <c r="B7" s="78" t="str">
        <f>квалификация!B54</f>
        <v>Иванова О.</v>
      </c>
      <c r="C7" s="79">
        <f>квалификация!I54</f>
        <v>1063</v>
      </c>
      <c r="D7" s="80">
        <f t="shared" si="0"/>
        <v>2113</v>
      </c>
      <c r="E7" s="81">
        <f t="shared" si="1"/>
        <v>181.1818181818182</v>
      </c>
      <c r="F7" s="82">
        <v>188</v>
      </c>
      <c r="G7" s="83">
        <v>0</v>
      </c>
      <c r="H7" s="82">
        <v>180</v>
      </c>
      <c r="I7" s="82">
        <v>0</v>
      </c>
      <c r="J7" s="82">
        <v>182</v>
      </c>
      <c r="K7" s="82">
        <v>0</v>
      </c>
      <c r="L7" s="82">
        <v>182</v>
      </c>
      <c r="M7" s="84">
        <v>30</v>
      </c>
      <c r="N7" s="84">
        <v>198</v>
      </c>
      <c r="O7" s="84">
        <v>30</v>
      </c>
      <c r="P7" s="80">
        <f t="shared" si="2"/>
        <v>60</v>
      </c>
      <c r="Q7" s="81">
        <f t="shared" si="3"/>
        <v>186</v>
      </c>
      <c r="R7" s="79">
        <v>3</v>
      </c>
    </row>
    <row r="8" spans="1:18" ht="15.75">
      <c r="A8" s="77">
        <v>4</v>
      </c>
      <c r="B8" s="78" t="str">
        <f>квалификация!B50</f>
        <v>Шатыгина И.</v>
      </c>
      <c r="C8" s="79">
        <f>квалификация!I50</f>
        <v>1111</v>
      </c>
      <c r="D8" s="80">
        <f t="shared" si="0"/>
        <v>2065</v>
      </c>
      <c r="E8" s="81">
        <f t="shared" si="1"/>
        <v>176.8181818181818</v>
      </c>
      <c r="F8" s="82">
        <v>199</v>
      </c>
      <c r="G8" s="82">
        <v>30</v>
      </c>
      <c r="H8" s="82">
        <v>136</v>
      </c>
      <c r="I8" s="82">
        <v>0</v>
      </c>
      <c r="J8" s="82">
        <v>164</v>
      </c>
      <c r="K8" s="82">
        <v>0</v>
      </c>
      <c r="L8" s="82">
        <v>167</v>
      </c>
      <c r="M8" s="82">
        <v>0</v>
      </c>
      <c r="N8" s="82">
        <v>168</v>
      </c>
      <c r="O8" s="82">
        <v>30</v>
      </c>
      <c r="P8" s="80">
        <f t="shared" si="2"/>
        <v>60</v>
      </c>
      <c r="Q8" s="81">
        <f t="shared" si="3"/>
        <v>166.8</v>
      </c>
      <c r="R8" s="79">
        <v>4</v>
      </c>
    </row>
    <row r="9" spans="1:22" ht="15.75">
      <c r="A9" s="77">
        <v>3</v>
      </c>
      <c r="B9" s="78" t="str">
        <f>квалификация!B52</f>
        <v>Вайнман Д.</v>
      </c>
      <c r="C9" s="79">
        <f>квалификация!I52</f>
        <v>1084</v>
      </c>
      <c r="D9" s="80">
        <f t="shared" si="0"/>
        <v>2061</v>
      </c>
      <c r="E9" s="81">
        <f t="shared" si="1"/>
        <v>176.45454545454547</v>
      </c>
      <c r="F9" s="82">
        <v>189</v>
      </c>
      <c r="G9" s="82">
        <v>30</v>
      </c>
      <c r="H9" s="82">
        <v>170</v>
      </c>
      <c r="I9" s="82">
        <v>30</v>
      </c>
      <c r="J9" s="82">
        <v>165</v>
      </c>
      <c r="K9" s="82">
        <v>0</v>
      </c>
      <c r="L9" s="82">
        <v>160</v>
      </c>
      <c r="M9" s="82">
        <v>0</v>
      </c>
      <c r="N9" s="82">
        <v>173</v>
      </c>
      <c r="O9" s="82">
        <v>0</v>
      </c>
      <c r="P9" s="80">
        <f t="shared" si="2"/>
        <v>60</v>
      </c>
      <c r="Q9" s="81">
        <f t="shared" si="3"/>
        <v>171.4</v>
      </c>
      <c r="R9" s="79">
        <v>5</v>
      </c>
      <c r="V9" s="85"/>
    </row>
    <row r="10" spans="1:22" ht="15.75">
      <c r="A10" s="77">
        <v>5</v>
      </c>
      <c r="B10" s="78" t="str">
        <f>квалификация!B53</f>
        <v>Вайнман М.</v>
      </c>
      <c r="C10" s="79">
        <f>квалификация!I53</f>
        <v>1080</v>
      </c>
      <c r="D10" s="80">
        <f t="shared" si="0"/>
        <v>2055</v>
      </c>
      <c r="E10" s="81">
        <f t="shared" si="1"/>
        <v>175.9090909090909</v>
      </c>
      <c r="F10" s="82">
        <v>136</v>
      </c>
      <c r="G10" s="82">
        <v>0</v>
      </c>
      <c r="H10" s="82">
        <v>160</v>
      </c>
      <c r="I10" s="82">
        <v>0</v>
      </c>
      <c r="J10" s="82">
        <v>223</v>
      </c>
      <c r="K10" s="82">
        <v>30</v>
      </c>
      <c r="L10" s="82">
        <v>162</v>
      </c>
      <c r="M10" s="82">
        <v>30</v>
      </c>
      <c r="N10" s="82">
        <v>174</v>
      </c>
      <c r="O10" s="82">
        <v>0</v>
      </c>
      <c r="P10" s="80">
        <f t="shared" si="2"/>
        <v>60</v>
      </c>
      <c r="Q10" s="81">
        <f t="shared" si="3"/>
        <v>171</v>
      </c>
      <c r="R10" s="79">
        <v>6</v>
      </c>
      <c r="V10" s="85"/>
    </row>
    <row r="11" ht="12.75">
      <c r="V11" s="85"/>
    </row>
    <row r="12" spans="1:22" ht="12.75">
      <c r="A12" s="86"/>
      <c r="E12" t="s">
        <v>65</v>
      </c>
      <c r="V12" s="85"/>
    </row>
  </sheetData>
  <sheetProtection selectLockedCells="1" selectUnlockedCells="1"/>
  <mergeCells count="1">
    <mergeCell ref="A4:B4"/>
  </mergeCells>
  <conditionalFormatting sqref="A5:B10">
    <cfRule type="expression" priority="1" dxfId="0" stopIfTrue="1">
      <formula>(B5&gt;0)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528367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B2:L19"/>
  <sheetViews>
    <sheetView zoomScale="70" zoomScaleNormal="70" zoomScalePageLayoutView="0" workbookViewId="0" topLeftCell="A1">
      <selection activeCell="H36" sqref="H36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87"/>
      <c r="C2" s="87"/>
      <c r="D2" s="87"/>
      <c r="E2" s="87" t="s">
        <v>65</v>
      </c>
      <c r="F2" s="88"/>
    </row>
    <row r="3" ht="14.25" customHeight="1"/>
    <row r="4" spans="2:12" ht="20.25">
      <c r="B4" s="87"/>
      <c r="C4" s="87"/>
      <c r="D4" s="88"/>
      <c r="E4" s="88" t="s">
        <v>66</v>
      </c>
      <c r="F4" s="88"/>
      <c r="G4" s="85"/>
      <c r="J4" s="89"/>
      <c r="K4" s="85"/>
      <c r="L4" s="85"/>
    </row>
    <row r="5" spans="4:12" ht="15.75">
      <c r="D5" s="85"/>
      <c r="E5" s="85"/>
      <c r="F5" s="85"/>
      <c r="G5" s="85"/>
      <c r="J5" s="89"/>
      <c r="K5" s="85"/>
      <c r="L5" s="85"/>
    </row>
    <row r="6" spans="4:12" ht="15.75">
      <c r="D6" s="85"/>
      <c r="E6" s="85"/>
      <c r="F6" s="85"/>
      <c r="G6" s="85"/>
      <c r="J6" s="89"/>
      <c r="K6" s="85"/>
      <c r="L6" s="85"/>
    </row>
    <row r="7" spans="2:10" ht="18">
      <c r="B7" s="90"/>
      <c r="C7" s="91"/>
      <c r="D7" s="92"/>
      <c r="E7" s="92"/>
      <c r="F7" s="93"/>
      <c r="G7" s="85"/>
      <c r="J7" s="4"/>
    </row>
    <row r="8" spans="2:10" ht="18">
      <c r="B8" s="90"/>
      <c r="C8" s="94"/>
      <c r="D8" s="95"/>
      <c r="E8" s="95"/>
      <c r="F8" s="96"/>
      <c r="G8" s="96"/>
      <c r="J8" s="4"/>
    </row>
    <row r="9" spans="2:10" ht="18">
      <c r="B9" s="97">
        <v>4</v>
      </c>
      <c r="C9" s="98" t="s">
        <v>67</v>
      </c>
      <c r="D9" s="99">
        <v>139</v>
      </c>
      <c r="E9" s="95"/>
      <c r="F9" s="85"/>
      <c r="G9" s="85"/>
      <c r="H9" s="85"/>
      <c r="I9" s="85"/>
      <c r="J9" s="4"/>
    </row>
    <row r="10" spans="2:10" ht="18">
      <c r="B10" s="91"/>
      <c r="C10" s="100"/>
      <c r="D10" s="101"/>
      <c r="E10" s="102"/>
      <c r="F10" s="103"/>
      <c r="G10" s="95"/>
      <c r="H10" s="95"/>
      <c r="I10" s="85"/>
      <c r="J10" s="4"/>
    </row>
    <row r="11" spans="2:10" ht="18">
      <c r="B11" s="91"/>
      <c r="C11" s="104"/>
      <c r="D11" s="105"/>
      <c r="E11" s="95"/>
      <c r="F11" s="98" t="s">
        <v>68</v>
      </c>
      <c r="G11" s="99">
        <v>165</v>
      </c>
      <c r="H11" s="95"/>
      <c r="I11" s="85"/>
      <c r="J11" s="4"/>
    </row>
    <row r="12" spans="2:10" ht="18">
      <c r="B12" s="91"/>
      <c r="C12" s="104"/>
      <c r="D12" s="105"/>
      <c r="E12" s="95"/>
      <c r="F12" s="100"/>
      <c r="G12" s="101"/>
      <c r="H12" s="102"/>
      <c r="I12" s="103"/>
      <c r="J12" s="89"/>
    </row>
    <row r="13" spans="2:12" ht="18">
      <c r="B13" s="91"/>
      <c r="C13" s="106"/>
      <c r="D13" s="107"/>
      <c r="E13" s="96"/>
      <c r="F13" s="104"/>
      <c r="G13" s="96"/>
      <c r="H13" s="95"/>
      <c r="I13" s="98" t="s">
        <v>53</v>
      </c>
      <c r="J13" s="108">
        <v>151</v>
      </c>
      <c r="K13" s="85"/>
      <c r="L13" s="85"/>
    </row>
    <row r="14" spans="2:12" ht="18">
      <c r="B14" s="97">
        <v>3</v>
      </c>
      <c r="C14" s="98" t="s">
        <v>68</v>
      </c>
      <c r="D14" s="96">
        <v>158</v>
      </c>
      <c r="E14" s="109">
        <v>2</v>
      </c>
      <c r="F14" s="104"/>
      <c r="G14" s="96"/>
      <c r="H14" s="95"/>
      <c r="I14" s="100"/>
      <c r="J14" s="89"/>
      <c r="K14" s="85"/>
      <c r="L14" s="85"/>
    </row>
    <row r="15" spans="2:12" ht="18">
      <c r="B15" s="91"/>
      <c r="C15" s="107"/>
      <c r="D15" s="95"/>
      <c r="E15" s="96"/>
      <c r="F15" s="106"/>
      <c r="G15" s="99"/>
      <c r="H15" s="96"/>
      <c r="I15" s="104"/>
      <c r="J15" s="89"/>
      <c r="K15" s="85"/>
      <c r="L15" s="98" t="s">
        <v>50</v>
      </c>
    </row>
    <row r="16" spans="2:12" ht="18">
      <c r="B16" s="91"/>
      <c r="C16" s="92"/>
      <c r="D16" s="92"/>
      <c r="E16" s="92"/>
      <c r="F16" s="98" t="s">
        <v>69</v>
      </c>
      <c r="G16" s="96">
        <v>155</v>
      </c>
      <c r="H16" s="109">
        <v>1</v>
      </c>
      <c r="I16" s="104"/>
      <c r="J16" s="89"/>
      <c r="K16" s="85"/>
      <c r="L16" s="85"/>
    </row>
    <row r="17" spans="3:12" ht="18">
      <c r="C17" s="85"/>
      <c r="D17" s="85"/>
      <c r="E17" s="85"/>
      <c r="F17" s="107"/>
      <c r="G17" s="95"/>
      <c r="H17" s="96"/>
      <c r="I17" s="106"/>
      <c r="J17" s="89"/>
      <c r="K17" s="85"/>
      <c r="L17" s="85"/>
    </row>
    <row r="18" spans="3:12" ht="18">
      <c r="C18" s="85"/>
      <c r="D18" s="85"/>
      <c r="E18" s="85"/>
      <c r="F18" s="85"/>
      <c r="G18" s="85"/>
      <c r="H18" s="92"/>
      <c r="I18" s="98" t="s">
        <v>70</v>
      </c>
      <c r="J18" s="89">
        <v>192</v>
      </c>
      <c r="K18" s="85"/>
      <c r="L18" s="85"/>
    </row>
    <row r="19" spans="9:12" ht="15.75">
      <c r="I19" s="110"/>
      <c r="J19" s="89"/>
      <c r="K19" s="85"/>
      <c r="L19" s="85"/>
    </row>
  </sheetData>
  <sheetProtection selectLockedCells="1" selectUnlockedCells="1"/>
  <conditionalFormatting sqref="C9 C14 F11 I13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852068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S41"/>
  <sheetViews>
    <sheetView tabSelected="1" zoomScale="70" zoomScaleNormal="70" zoomScalePageLayoutView="0" workbookViewId="0" topLeftCell="A5">
      <selection activeCell="N40" sqref="N40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7.1406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111" t="s">
        <v>71</v>
      </c>
    </row>
    <row r="6" spans="1:6" ht="15.75">
      <c r="A6" s="89" t="s">
        <v>72</v>
      </c>
      <c r="F6" s="89" t="s">
        <v>73</v>
      </c>
    </row>
    <row r="7" spans="1:14" ht="15.75">
      <c r="A7" s="112">
        <v>24</v>
      </c>
      <c r="B7" s="18" t="s">
        <v>74</v>
      </c>
      <c r="C7" s="113">
        <v>151</v>
      </c>
      <c r="D7" s="113">
        <v>159</v>
      </c>
      <c r="F7" s="112">
        <v>9</v>
      </c>
      <c r="G7" s="18" t="s">
        <v>75</v>
      </c>
      <c r="H7" s="113">
        <v>191</v>
      </c>
      <c r="I7" s="113">
        <v>170</v>
      </c>
      <c r="K7" s="114">
        <v>1</v>
      </c>
      <c r="L7" s="115"/>
      <c r="M7" s="115"/>
      <c r="N7" s="115"/>
    </row>
    <row r="8" spans="1:14" ht="15.75">
      <c r="A8" s="112">
        <v>9</v>
      </c>
      <c r="B8" s="18" t="s">
        <v>75</v>
      </c>
      <c r="C8" s="113">
        <v>183</v>
      </c>
      <c r="D8" s="113">
        <v>163</v>
      </c>
      <c r="F8" s="112">
        <v>1</v>
      </c>
      <c r="G8" s="18" t="s">
        <v>76</v>
      </c>
      <c r="H8" s="113">
        <v>181</v>
      </c>
      <c r="I8" s="113">
        <v>212</v>
      </c>
      <c r="K8" s="112">
        <v>1</v>
      </c>
      <c r="L8" s="18" t="s">
        <v>76</v>
      </c>
      <c r="M8" s="113">
        <v>188</v>
      </c>
      <c r="N8" s="113">
        <v>188</v>
      </c>
    </row>
    <row r="9" spans="1:14" ht="15.75">
      <c r="A9" s="116" t="s">
        <v>77</v>
      </c>
      <c r="F9" s="116" t="s">
        <v>78</v>
      </c>
      <c r="G9" s="89"/>
      <c r="H9" s="89"/>
      <c r="I9" s="89"/>
      <c r="K9" s="112">
        <v>8</v>
      </c>
      <c r="L9" s="18" t="s">
        <v>79</v>
      </c>
      <c r="M9" s="113">
        <v>171</v>
      </c>
      <c r="N9" s="113">
        <v>177</v>
      </c>
    </row>
    <row r="10" spans="1:17" ht="15.75">
      <c r="A10" s="112">
        <v>22</v>
      </c>
      <c r="B10" s="18" t="s">
        <v>80</v>
      </c>
      <c r="C10" s="113">
        <v>169</v>
      </c>
      <c r="D10" s="113">
        <v>160</v>
      </c>
      <c r="F10" s="112">
        <v>11</v>
      </c>
      <c r="G10" s="18" t="s">
        <v>81</v>
      </c>
      <c r="H10" s="113">
        <v>146</v>
      </c>
      <c r="I10" s="113">
        <v>192</v>
      </c>
      <c r="K10" s="114">
        <v>2</v>
      </c>
      <c r="L10" s="115"/>
      <c r="M10" s="115"/>
      <c r="N10" s="115"/>
      <c r="P10" s="89">
        <v>3</v>
      </c>
      <c r="Q10" s="89"/>
    </row>
    <row r="11" spans="1:19" ht="15.75">
      <c r="A11" s="112">
        <v>11</v>
      </c>
      <c r="B11" s="18" t="s">
        <v>81</v>
      </c>
      <c r="C11" s="113">
        <v>168</v>
      </c>
      <c r="D11" s="113">
        <v>237</v>
      </c>
      <c r="F11" s="112">
        <v>8</v>
      </c>
      <c r="G11" s="18" t="s">
        <v>79</v>
      </c>
      <c r="H11" s="113">
        <v>211</v>
      </c>
      <c r="I11" s="113">
        <v>200</v>
      </c>
      <c r="K11" s="114"/>
      <c r="L11" s="115"/>
      <c r="M11" s="115"/>
      <c r="N11" s="115"/>
      <c r="P11" s="112">
        <v>1</v>
      </c>
      <c r="Q11" s="113" t="s">
        <v>76</v>
      </c>
      <c r="R11" s="113">
        <v>200</v>
      </c>
      <c r="S11" s="113">
        <v>192</v>
      </c>
    </row>
    <row r="12" spans="1:19" ht="15.75">
      <c r="A12" s="116" t="s">
        <v>82</v>
      </c>
      <c r="F12" s="116" t="s">
        <v>83</v>
      </c>
      <c r="G12" s="89"/>
      <c r="H12" s="89"/>
      <c r="I12" s="89"/>
      <c r="L12" s="89"/>
      <c r="M12" s="89"/>
      <c r="N12" s="89"/>
      <c r="P12" s="112">
        <v>6</v>
      </c>
      <c r="Q12" s="113" t="s">
        <v>84</v>
      </c>
      <c r="R12" s="113">
        <v>191</v>
      </c>
      <c r="S12" s="113">
        <v>212</v>
      </c>
    </row>
    <row r="13" spans="1:17" ht="15.75">
      <c r="A13" s="112">
        <v>20</v>
      </c>
      <c r="B13" s="18" t="s">
        <v>85</v>
      </c>
      <c r="C13" s="113">
        <v>169</v>
      </c>
      <c r="D13" s="113">
        <v>174</v>
      </c>
      <c r="F13" s="112">
        <v>20</v>
      </c>
      <c r="G13" s="121" t="s">
        <v>85</v>
      </c>
      <c r="H13" s="113">
        <v>187</v>
      </c>
      <c r="I13" s="113">
        <v>179</v>
      </c>
      <c r="K13" s="114">
        <v>5</v>
      </c>
      <c r="L13" s="115"/>
      <c r="M13" s="115"/>
      <c r="N13" s="115"/>
      <c r="P13" s="89">
        <v>4</v>
      </c>
      <c r="Q13" s="89"/>
    </row>
    <row r="14" spans="1:17" ht="15.75">
      <c r="A14" s="112">
        <v>13</v>
      </c>
      <c r="B14" s="35" t="s">
        <v>86</v>
      </c>
      <c r="C14" s="113">
        <v>147</v>
      </c>
      <c r="D14" s="113">
        <v>153</v>
      </c>
      <c r="F14" s="112">
        <v>6</v>
      </c>
      <c r="G14" s="35" t="s">
        <v>84</v>
      </c>
      <c r="H14" s="113">
        <v>185</v>
      </c>
      <c r="I14" s="113">
        <v>213</v>
      </c>
      <c r="K14" s="112">
        <v>6</v>
      </c>
      <c r="L14" s="18" t="s">
        <v>84</v>
      </c>
      <c r="M14" s="113">
        <v>159</v>
      </c>
      <c r="N14" s="113">
        <v>192</v>
      </c>
      <c r="P14" s="89"/>
      <c r="Q14" s="89"/>
    </row>
    <row r="15" spans="1:17" ht="15.75">
      <c r="A15" s="116" t="s">
        <v>87</v>
      </c>
      <c r="F15" s="116" t="s">
        <v>88</v>
      </c>
      <c r="G15" s="89"/>
      <c r="H15" s="89"/>
      <c r="I15" s="89"/>
      <c r="K15" s="112">
        <v>3</v>
      </c>
      <c r="L15" s="18" t="s">
        <v>89</v>
      </c>
      <c r="M15" s="113">
        <v>157</v>
      </c>
      <c r="N15" s="113">
        <v>180</v>
      </c>
      <c r="P15" s="89"/>
      <c r="Q15" s="89"/>
    </row>
    <row r="16" spans="1:17" ht="15.75">
      <c r="A16" s="112">
        <v>18</v>
      </c>
      <c r="B16" s="18" t="s">
        <v>90</v>
      </c>
      <c r="C16" s="113">
        <v>203</v>
      </c>
      <c r="D16" s="113">
        <v>191</v>
      </c>
      <c r="F16" s="112">
        <v>18</v>
      </c>
      <c r="G16" s="18" t="s">
        <v>90</v>
      </c>
      <c r="H16" s="113">
        <v>207</v>
      </c>
      <c r="I16" s="113">
        <v>149</v>
      </c>
      <c r="K16" s="114">
        <v>6</v>
      </c>
      <c r="L16" s="115"/>
      <c r="M16" s="115"/>
      <c r="N16" s="115"/>
      <c r="P16" s="89"/>
      <c r="Q16" s="89"/>
    </row>
    <row r="17" spans="1:17" ht="15.75">
      <c r="A17" s="112">
        <v>15</v>
      </c>
      <c r="B17" s="18" t="s">
        <v>91</v>
      </c>
      <c r="C17" s="113">
        <v>222</v>
      </c>
      <c r="D17" s="113">
        <v>160</v>
      </c>
      <c r="F17" s="112">
        <v>3</v>
      </c>
      <c r="G17" s="18" t="s">
        <v>89</v>
      </c>
      <c r="H17" s="113">
        <v>164</v>
      </c>
      <c r="I17" s="113">
        <v>243</v>
      </c>
      <c r="K17" s="114"/>
      <c r="L17" s="115"/>
      <c r="M17" s="115"/>
      <c r="N17" s="115"/>
      <c r="P17" s="89"/>
      <c r="Q17" s="89"/>
    </row>
    <row r="18" spans="1:17" ht="15.75">
      <c r="A18" s="89" t="s">
        <v>83</v>
      </c>
      <c r="F18" s="89" t="s">
        <v>82</v>
      </c>
      <c r="P18" s="89"/>
      <c r="Q18" s="89"/>
    </row>
    <row r="19" spans="1:17" ht="15.75">
      <c r="A19" s="112">
        <v>17</v>
      </c>
      <c r="B19" s="18" t="s">
        <v>92</v>
      </c>
      <c r="C19" s="113">
        <v>161</v>
      </c>
      <c r="D19" s="113">
        <v>167</v>
      </c>
      <c r="F19" s="112">
        <v>17</v>
      </c>
      <c r="G19" s="18" t="s">
        <v>93</v>
      </c>
      <c r="H19" s="113">
        <v>220</v>
      </c>
      <c r="I19" s="113">
        <v>178</v>
      </c>
      <c r="P19" s="89"/>
      <c r="Q19" s="89"/>
    </row>
    <row r="20" spans="1:17" ht="15.75">
      <c r="A20" s="112">
        <v>16</v>
      </c>
      <c r="B20" s="18" t="s">
        <v>94</v>
      </c>
      <c r="C20" s="113">
        <v>150</v>
      </c>
      <c r="D20" s="113">
        <v>164</v>
      </c>
      <c r="F20" s="112">
        <v>4</v>
      </c>
      <c r="G20" s="18" t="s">
        <v>95</v>
      </c>
      <c r="H20" s="113">
        <v>151</v>
      </c>
      <c r="I20" s="113">
        <v>136</v>
      </c>
      <c r="K20" s="89">
        <v>7</v>
      </c>
      <c r="L20" s="89"/>
      <c r="P20" s="89"/>
      <c r="Q20" s="89"/>
    </row>
    <row r="21" spans="1:17" ht="15.75">
      <c r="A21" s="89" t="s">
        <v>88</v>
      </c>
      <c r="F21" s="89" t="s">
        <v>87</v>
      </c>
      <c r="K21" s="112">
        <v>17</v>
      </c>
      <c r="L21" s="18" t="s">
        <v>93</v>
      </c>
      <c r="M21" s="113">
        <v>207</v>
      </c>
      <c r="N21" s="113">
        <v>181</v>
      </c>
      <c r="P21" s="89"/>
      <c r="Q21" s="89"/>
    </row>
    <row r="22" spans="1:17" ht="15.75">
      <c r="A22" s="112">
        <v>19</v>
      </c>
      <c r="B22" s="18" t="s">
        <v>96</v>
      </c>
      <c r="C22" s="113">
        <v>178</v>
      </c>
      <c r="D22" s="113">
        <v>165</v>
      </c>
      <c r="F22" s="112">
        <v>14</v>
      </c>
      <c r="G22" s="18" t="s">
        <v>97</v>
      </c>
      <c r="H22" s="113">
        <v>257</v>
      </c>
      <c r="I22" s="113">
        <v>200</v>
      </c>
      <c r="K22" s="112">
        <v>14</v>
      </c>
      <c r="L22" s="18" t="s">
        <v>97</v>
      </c>
      <c r="M22" s="113">
        <v>156</v>
      </c>
      <c r="N22" s="113">
        <v>202</v>
      </c>
      <c r="P22" s="89">
        <v>5</v>
      </c>
      <c r="Q22" s="89"/>
    </row>
    <row r="23" spans="1:19" ht="15.75">
      <c r="A23" s="112">
        <v>14</v>
      </c>
      <c r="B23" s="18" t="s">
        <v>97</v>
      </c>
      <c r="C23" s="113">
        <v>191</v>
      </c>
      <c r="D23" s="113">
        <v>162</v>
      </c>
      <c r="F23" s="112">
        <v>5</v>
      </c>
      <c r="G23" s="18" t="s">
        <v>98</v>
      </c>
      <c r="H23" s="113">
        <v>175</v>
      </c>
      <c r="I23" s="113">
        <v>192</v>
      </c>
      <c r="K23" s="89">
        <v>8</v>
      </c>
      <c r="L23" s="89"/>
      <c r="P23" s="112">
        <v>17</v>
      </c>
      <c r="Q23" s="113" t="s">
        <v>93</v>
      </c>
      <c r="R23" s="113">
        <v>189</v>
      </c>
      <c r="S23" s="113">
        <v>172</v>
      </c>
    </row>
    <row r="24" spans="1:19" ht="15.75">
      <c r="A24" s="89" t="s">
        <v>78</v>
      </c>
      <c r="F24" s="89" t="s">
        <v>77</v>
      </c>
      <c r="H24" s="117"/>
      <c r="K24" s="89"/>
      <c r="L24" s="89"/>
      <c r="P24" s="112">
        <v>7</v>
      </c>
      <c r="Q24" s="113" t="s">
        <v>99</v>
      </c>
      <c r="R24" s="113">
        <v>187</v>
      </c>
      <c r="S24" s="113">
        <v>166</v>
      </c>
    </row>
    <row r="25" spans="1:17" ht="15.75">
      <c r="A25" s="112">
        <v>21</v>
      </c>
      <c r="B25" s="18" t="s">
        <v>100</v>
      </c>
      <c r="C25" s="113">
        <v>185</v>
      </c>
      <c r="D25" s="113">
        <v>165</v>
      </c>
      <c r="F25" s="112">
        <v>21</v>
      </c>
      <c r="G25" s="18" t="s">
        <v>100</v>
      </c>
      <c r="H25" s="113">
        <v>213</v>
      </c>
      <c r="I25" s="113">
        <v>194</v>
      </c>
      <c r="K25" s="89">
        <v>3</v>
      </c>
      <c r="L25" s="89"/>
      <c r="P25" s="89">
        <v>6</v>
      </c>
      <c r="Q25" s="89"/>
    </row>
    <row r="26" spans="1:14" ht="15.75">
      <c r="A26" s="112">
        <v>12</v>
      </c>
      <c r="B26" s="18" t="s">
        <v>101</v>
      </c>
      <c r="C26" s="113">
        <v>152</v>
      </c>
      <c r="D26" s="113">
        <v>172</v>
      </c>
      <c r="F26" s="112">
        <v>7</v>
      </c>
      <c r="G26" s="18" t="s">
        <v>99</v>
      </c>
      <c r="H26" s="113">
        <v>205</v>
      </c>
      <c r="I26" s="113">
        <v>223</v>
      </c>
      <c r="K26" s="112">
        <v>7</v>
      </c>
      <c r="L26" s="18" t="s">
        <v>99</v>
      </c>
      <c r="M26" s="113">
        <v>192</v>
      </c>
      <c r="N26" s="113">
        <v>202</v>
      </c>
    </row>
    <row r="27" spans="1:14" ht="15.75">
      <c r="A27" s="89" t="s">
        <v>73</v>
      </c>
      <c r="F27" s="89" t="s">
        <v>72</v>
      </c>
      <c r="K27" s="112">
        <v>10</v>
      </c>
      <c r="L27" s="18" t="s">
        <v>102</v>
      </c>
      <c r="M27" s="113">
        <v>177</v>
      </c>
      <c r="N27" s="113">
        <v>167</v>
      </c>
    </row>
    <row r="28" spans="1:12" ht="15.75">
      <c r="A28" s="112">
        <v>23</v>
      </c>
      <c r="B28" s="18" t="s">
        <v>103</v>
      </c>
      <c r="C28" s="113">
        <v>160</v>
      </c>
      <c r="D28" s="113">
        <v>217</v>
      </c>
      <c r="F28" s="112">
        <v>10</v>
      </c>
      <c r="G28" s="18" t="s">
        <v>102</v>
      </c>
      <c r="H28" s="113">
        <v>243</v>
      </c>
      <c r="I28" s="113">
        <v>185</v>
      </c>
      <c r="K28" s="89">
        <v>4</v>
      </c>
      <c r="L28" s="89"/>
    </row>
    <row r="29" spans="1:9" ht="15.75">
      <c r="A29" s="112">
        <v>10</v>
      </c>
      <c r="B29" s="18" t="s">
        <v>102</v>
      </c>
      <c r="C29" s="113">
        <v>223</v>
      </c>
      <c r="D29" s="113">
        <v>200</v>
      </c>
      <c r="F29" s="112">
        <v>2</v>
      </c>
      <c r="G29" s="18" t="s">
        <v>104</v>
      </c>
      <c r="H29" s="113">
        <v>220</v>
      </c>
      <c r="I29" s="113">
        <v>154</v>
      </c>
    </row>
    <row r="31" spans="1:9" ht="15.75">
      <c r="A31" s="89"/>
      <c r="B31" s="89"/>
      <c r="C31" s="89"/>
      <c r="F31" s="89"/>
      <c r="G31" s="118" t="s">
        <v>105</v>
      </c>
      <c r="H31" s="89"/>
      <c r="I31" s="89"/>
    </row>
    <row r="32" spans="1:9" ht="15.75">
      <c r="A32" s="89"/>
      <c r="B32" s="89"/>
      <c r="C32" s="89"/>
      <c r="F32" s="89">
        <v>5</v>
      </c>
      <c r="G32" s="89"/>
      <c r="H32" s="89"/>
      <c r="I32" s="89"/>
    </row>
    <row r="33" spans="1:9" ht="15.75">
      <c r="A33" s="89"/>
      <c r="B33" s="89"/>
      <c r="C33" s="89"/>
      <c r="F33" s="112">
        <v>17</v>
      </c>
      <c r="G33" s="113" t="s">
        <v>93</v>
      </c>
      <c r="H33" s="113">
        <v>201</v>
      </c>
      <c r="I33" s="113">
        <v>138</v>
      </c>
    </row>
    <row r="34" spans="1:9" ht="15.75">
      <c r="A34" s="89"/>
      <c r="B34" s="89"/>
      <c r="C34" s="89"/>
      <c r="F34" s="112">
        <v>6</v>
      </c>
      <c r="G34" s="113" t="s">
        <v>84</v>
      </c>
      <c r="H34" s="113">
        <v>226</v>
      </c>
      <c r="I34" s="113">
        <v>205</v>
      </c>
    </row>
    <row r="35" spans="1:9" ht="15.75">
      <c r="A35" s="89"/>
      <c r="B35" s="89"/>
      <c r="C35" s="89"/>
      <c r="F35" s="89">
        <v>6</v>
      </c>
      <c r="G35" s="89"/>
      <c r="H35" s="89"/>
      <c r="I35" s="89"/>
    </row>
    <row r="36" spans="1:9" ht="15.75">
      <c r="A36" s="89"/>
      <c r="B36" s="89"/>
      <c r="C36" s="89"/>
      <c r="F36" s="89"/>
      <c r="G36" s="89"/>
      <c r="H36" s="89"/>
      <c r="I36" s="89"/>
    </row>
    <row r="37" spans="1:9" ht="15.75">
      <c r="A37" s="89"/>
      <c r="B37" s="89"/>
      <c r="C37" s="89"/>
      <c r="F37" s="89"/>
      <c r="G37" s="118" t="s">
        <v>106</v>
      </c>
      <c r="H37" s="89"/>
      <c r="I37" s="89"/>
    </row>
    <row r="38" spans="1:9" ht="15.75">
      <c r="A38" s="89"/>
      <c r="B38" s="89"/>
      <c r="C38" s="89"/>
      <c r="F38" s="89">
        <v>7</v>
      </c>
      <c r="G38" s="89"/>
      <c r="H38" s="89"/>
      <c r="I38" s="89"/>
    </row>
    <row r="39" spans="1:9" ht="15.75">
      <c r="A39" s="89"/>
      <c r="B39" s="89"/>
      <c r="C39" s="89"/>
      <c r="F39" s="112">
        <v>7</v>
      </c>
      <c r="G39" s="113" t="s">
        <v>99</v>
      </c>
      <c r="H39" s="113">
        <v>163</v>
      </c>
      <c r="I39" s="113">
        <v>196</v>
      </c>
    </row>
    <row r="40" spans="1:9" ht="15.75">
      <c r="A40" s="89"/>
      <c r="B40" s="89"/>
      <c r="C40" s="89"/>
      <c r="F40" s="112">
        <v>1</v>
      </c>
      <c r="G40" s="113" t="s">
        <v>76</v>
      </c>
      <c r="H40" s="113">
        <v>167</v>
      </c>
      <c r="I40" s="113">
        <v>217</v>
      </c>
    </row>
    <row r="41" spans="1:9" ht="15.75">
      <c r="A41" s="89"/>
      <c r="B41" s="89"/>
      <c r="C41" s="89"/>
      <c r="F41" s="89">
        <v>8</v>
      </c>
      <c r="G41" s="89"/>
      <c r="H41" s="89"/>
      <c r="I41" s="89"/>
    </row>
  </sheetData>
  <sheetProtection selectLockedCells="1" selectUnlockedCells="1"/>
  <conditionalFormatting sqref="B7:B8 B10:B11 B13:B14 B16:B17 B19:B20 B22:B23 B25:B26 B28:B29 G7:G8 G10:G11 G13:G14 G16:G17 G19:G20 G22:G23 G25:G26 G28:G29 L8:L9 L14:L15 L21:L22 L26:L27">
    <cfRule type="expression" priority="1" dxfId="0" stopIfTrue="1">
      <formula>(C7&gt;0)</formula>
    </cfRule>
  </conditionalFormatting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4.00390625" style="0" customWidth="1"/>
    <col min="2" max="2" width="17.7109375" style="0" customWidth="1"/>
    <col min="3" max="8" width="7.00390625" style="0" customWidth="1"/>
  </cols>
  <sheetData>
    <row r="1" spans="1:13" ht="12.75">
      <c r="A1" s="9"/>
      <c r="B1" s="10" t="s">
        <v>6</v>
      </c>
      <c r="C1" s="11">
        <v>1</v>
      </c>
      <c r="D1" s="12">
        <v>2</v>
      </c>
      <c r="E1" s="11">
        <v>3</v>
      </c>
      <c r="F1" s="12">
        <v>4</v>
      </c>
      <c r="G1" s="11">
        <v>5</v>
      </c>
      <c r="H1" s="12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3" t="s">
        <v>11</v>
      </c>
    </row>
    <row r="2" spans="1:13" ht="12.75">
      <c r="A2" s="17">
        <v>31</v>
      </c>
      <c r="B2" s="18" t="s">
        <v>14</v>
      </c>
      <c r="C2" s="19">
        <v>190</v>
      </c>
      <c r="D2" s="20">
        <v>189</v>
      </c>
      <c r="E2" s="21">
        <v>199</v>
      </c>
      <c r="F2" s="20">
        <v>256</v>
      </c>
      <c r="G2" s="21">
        <v>235</v>
      </c>
      <c r="H2" s="20">
        <v>192</v>
      </c>
      <c r="I2" s="22">
        <f aca="true" t="shared" si="0" ref="I2:I39">IF(C2&lt;&gt;"",SUM(C2:H2),"")</f>
        <v>1261</v>
      </c>
      <c r="J2" s="23">
        <f aca="true" t="shared" si="1" ref="J2:J39">IF(C2&lt;&gt;"",AVERAGE(C2:H2),"")</f>
        <v>210.16666666666666</v>
      </c>
      <c r="K2" s="24">
        <f aca="true" t="shared" si="2" ref="K2:K39">IF(C2&lt;&gt;"",MAX(C2:H2),"")</f>
        <v>256</v>
      </c>
      <c r="L2" s="24">
        <f aca="true" t="shared" si="3" ref="L2:L39">IF(D2&lt;&gt;"",MAX(C2:H2)-MIN(C2:H2),"")</f>
        <v>67</v>
      </c>
      <c r="M2" s="22">
        <v>1</v>
      </c>
    </row>
    <row r="3" spans="1:13" ht="12.75">
      <c r="A3" s="17">
        <v>4</v>
      </c>
      <c r="B3" s="18" t="s">
        <v>15</v>
      </c>
      <c r="C3" s="27">
        <v>219</v>
      </c>
      <c r="D3" s="28">
        <v>204</v>
      </c>
      <c r="E3" s="29">
        <v>189</v>
      </c>
      <c r="F3" s="28">
        <v>204</v>
      </c>
      <c r="G3" s="29">
        <v>201</v>
      </c>
      <c r="H3" s="28">
        <v>227</v>
      </c>
      <c r="I3" s="22">
        <f t="shared" si="0"/>
        <v>1244</v>
      </c>
      <c r="J3" s="23">
        <f t="shared" si="1"/>
        <v>207.33333333333334</v>
      </c>
      <c r="K3" s="24">
        <f t="shared" si="2"/>
        <v>227</v>
      </c>
      <c r="L3" s="24">
        <f t="shared" si="3"/>
        <v>38</v>
      </c>
      <c r="M3" s="22">
        <v>2</v>
      </c>
    </row>
    <row r="4" spans="1:13" ht="12.75">
      <c r="A4" s="17">
        <v>38</v>
      </c>
      <c r="B4" s="18" t="s">
        <v>16</v>
      </c>
      <c r="C4" s="19">
        <v>212</v>
      </c>
      <c r="D4" s="21">
        <v>204</v>
      </c>
      <c r="E4" s="29">
        <v>233</v>
      </c>
      <c r="F4" s="28">
        <v>179</v>
      </c>
      <c r="G4" s="29">
        <v>201</v>
      </c>
      <c r="H4" s="28">
        <v>206</v>
      </c>
      <c r="I4" s="22">
        <f t="shared" si="0"/>
        <v>1235</v>
      </c>
      <c r="J4" s="23">
        <f t="shared" si="1"/>
        <v>205.83333333333334</v>
      </c>
      <c r="K4" s="24">
        <f t="shared" si="2"/>
        <v>233</v>
      </c>
      <c r="L4" s="24">
        <f t="shared" si="3"/>
        <v>54</v>
      </c>
      <c r="M4" s="22">
        <v>3</v>
      </c>
    </row>
    <row r="5" spans="1:13" ht="12.75">
      <c r="A5" s="17">
        <v>21</v>
      </c>
      <c r="B5" s="18" t="s">
        <v>20</v>
      </c>
      <c r="C5" s="19">
        <v>228</v>
      </c>
      <c r="D5" s="21">
        <v>208</v>
      </c>
      <c r="E5" s="29">
        <v>189</v>
      </c>
      <c r="F5" s="28">
        <v>188</v>
      </c>
      <c r="G5" s="29">
        <v>200</v>
      </c>
      <c r="H5" s="28">
        <v>167</v>
      </c>
      <c r="I5" s="22">
        <f t="shared" si="0"/>
        <v>1180</v>
      </c>
      <c r="J5" s="23">
        <f t="shared" si="1"/>
        <v>196.66666666666666</v>
      </c>
      <c r="K5" s="24">
        <f t="shared" si="2"/>
        <v>228</v>
      </c>
      <c r="L5" s="24">
        <f t="shared" si="3"/>
        <v>61</v>
      </c>
      <c r="M5" s="22">
        <v>4</v>
      </c>
    </row>
    <row r="6" spans="1:13" ht="12.75">
      <c r="A6" s="17">
        <v>28</v>
      </c>
      <c r="B6" s="18" t="s">
        <v>17</v>
      </c>
      <c r="C6" s="31">
        <v>183</v>
      </c>
      <c r="D6" s="32">
        <v>210</v>
      </c>
      <c r="E6" s="33">
        <v>182</v>
      </c>
      <c r="F6" s="32">
        <v>226</v>
      </c>
      <c r="G6" s="33">
        <v>192</v>
      </c>
      <c r="H6" s="32">
        <v>168</v>
      </c>
      <c r="I6" s="22">
        <f t="shared" si="0"/>
        <v>1161</v>
      </c>
      <c r="J6" s="23">
        <f t="shared" si="1"/>
        <v>193.5</v>
      </c>
      <c r="K6" s="24">
        <f t="shared" si="2"/>
        <v>226</v>
      </c>
      <c r="L6" s="24">
        <f t="shared" si="3"/>
        <v>58</v>
      </c>
      <c r="M6" s="22">
        <v>5</v>
      </c>
    </row>
    <row r="7" spans="1:13" ht="12.75">
      <c r="A7" s="17">
        <v>20</v>
      </c>
      <c r="B7" s="18" t="s">
        <v>23</v>
      </c>
      <c r="C7" s="19">
        <v>189</v>
      </c>
      <c r="D7" s="34">
        <v>175</v>
      </c>
      <c r="E7" s="21">
        <v>202</v>
      </c>
      <c r="F7" s="20">
        <v>191</v>
      </c>
      <c r="G7" s="21">
        <v>234</v>
      </c>
      <c r="H7" s="19">
        <v>162</v>
      </c>
      <c r="I7" s="22">
        <f t="shared" si="0"/>
        <v>1153</v>
      </c>
      <c r="J7" s="23">
        <f t="shared" si="1"/>
        <v>192.16666666666666</v>
      </c>
      <c r="K7" s="24">
        <f t="shared" si="2"/>
        <v>234</v>
      </c>
      <c r="L7" s="24">
        <f t="shared" si="3"/>
        <v>72</v>
      </c>
      <c r="M7" s="22">
        <v>6</v>
      </c>
    </row>
    <row r="8" spans="1:13" ht="12.75">
      <c r="A8" s="17">
        <v>40</v>
      </c>
      <c r="B8" s="18" t="s">
        <v>19</v>
      </c>
      <c r="C8" s="19">
        <v>145</v>
      </c>
      <c r="D8" s="21">
        <v>247</v>
      </c>
      <c r="E8" s="21">
        <v>210</v>
      </c>
      <c r="F8" s="21">
        <v>192</v>
      </c>
      <c r="G8" s="21">
        <v>201</v>
      </c>
      <c r="H8" s="21">
        <v>145</v>
      </c>
      <c r="I8" s="22">
        <f t="shared" si="0"/>
        <v>1140</v>
      </c>
      <c r="J8" s="23">
        <f t="shared" si="1"/>
        <v>190</v>
      </c>
      <c r="K8" s="24">
        <f t="shared" si="2"/>
        <v>247</v>
      </c>
      <c r="L8" s="24">
        <f t="shared" si="3"/>
        <v>102</v>
      </c>
      <c r="M8" s="22">
        <v>7</v>
      </c>
    </row>
    <row r="9" spans="1:13" ht="12.75">
      <c r="A9" s="17">
        <v>33</v>
      </c>
      <c r="B9" s="18" t="s">
        <v>24</v>
      </c>
      <c r="C9" s="19">
        <v>214</v>
      </c>
      <c r="D9" s="20">
        <v>201</v>
      </c>
      <c r="E9" s="29">
        <v>184</v>
      </c>
      <c r="F9" s="28">
        <v>178</v>
      </c>
      <c r="G9" s="29">
        <v>212</v>
      </c>
      <c r="H9" s="28">
        <v>147</v>
      </c>
      <c r="I9" s="22">
        <f t="shared" si="0"/>
        <v>1136</v>
      </c>
      <c r="J9" s="23">
        <f t="shared" si="1"/>
        <v>189.33333333333334</v>
      </c>
      <c r="K9" s="24">
        <f t="shared" si="2"/>
        <v>214</v>
      </c>
      <c r="L9" s="24">
        <f t="shared" si="3"/>
        <v>67</v>
      </c>
      <c r="M9" s="22">
        <v>8</v>
      </c>
    </row>
    <row r="10" spans="1:13" ht="12.75">
      <c r="A10" s="17">
        <v>42</v>
      </c>
      <c r="B10" s="18" t="s">
        <v>18</v>
      </c>
      <c r="C10" s="19">
        <v>210</v>
      </c>
      <c r="D10" s="20">
        <v>185</v>
      </c>
      <c r="E10" s="21">
        <v>172</v>
      </c>
      <c r="F10" s="20">
        <v>213</v>
      </c>
      <c r="G10" s="21">
        <v>174</v>
      </c>
      <c r="H10" s="20">
        <v>180</v>
      </c>
      <c r="I10" s="22">
        <f t="shared" si="0"/>
        <v>1134</v>
      </c>
      <c r="J10" s="23">
        <f t="shared" si="1"/>
        <v>189</v>
      </c>
      <c r="K10" s="24">
        <f t="shared" si="2"/>
        <v>213</v>
      </c>
      <c r="L10" s="24">
        <f t="shared" si="3"/>
        <v>41</v>
      </c>
      <c r="M10" s="22">
        <v>9</v>
      </c>
    </row>
    <row r="11" spans="1:13" ht="12.75">
      <c r="A11" s="17">
        <v>44</v>
      </c>
      <c r="B11" s="18" t="s">
        <v>22</v>
      </c>
      <c r="C11" s="27">
        <v>151</v>
      </c>
      <c r="D11" s="28">
        <v>224</v>
      </c>
      <c r="E11" s="29">
        <v>170</v>
      </c>
      <c r="F11" s="28">
        <v>181</v>
      </c>
      <c r="G11" s="29">
        <v>194</v>
      </c>
      <c r="H11" s="28">
        <v>195</v>
      </c>
      <c r="I11" s="22">
        <f t="shared" si="0"/>
        <v>1115</v>
      </c>
      <c r="J11" s="23">
        <f t="shared" si="1"/>
        <v>185.83333333333334</v>
      </c>
      <c r="K11" s="24">
        <f t="shared" si="2"/>
        <v>224</v>
      </c>
      <c r="L11" s="24">
        <f t="shared" si="3"/>
        <v>73</v>
      </c>
      <c r="M11" s="22">
        <v>10</v>
      </c>
    </row>
    <row r="12" spans="1:13" ht="12.75">
      <c r="A12" s="17">
        <v>11</v>
      </c>
      <c r="B12" s="18" t="s">
        <v>26</v>
      </c>
      <c r="C12" s="19">
        <v>171</v>
      </c>
      <c r="D12" s="20">
        <v>175</v>
      </c>
      <c r="E12" s="21">
        <v>192</v>
      </c>
      <c r="F12" s="20">
        <v>183</v>
      </c>
      <c r="G12" s="21">
        <v>173</v>
      </c>
      <c r="H12" s="20">
        <v>210</v>
      </c>
      <c r="I12" s="22">
        <f t="shared" si="0"/>
        <v>1104</v>
      </c>
      <c r="J12" s="23">
        <f t="shared" si="1"/>
        <v>184</v>
      </c>
      <c r="K12" s="24">
        <f t="shared" si="2"/>
        <v>210</v>
      </c>
      <c r="L12" s="24">
        <f t="shared" si="3"/>
        <v>39</v>
      </c>
      <c r="M12" s="22">
        <v>11</v>
      </c>
    </row>
    <row r="13" spans="1:13" ht="12.75">
      <c r="A13" s="17">
        <v>6</v>
      </c>
      <c r="B13" s="18" t="s">
        <v>21</v>
      </c>
      <c r="C13" s="19">
        <v>162</v>
      </c>
      <c r="D13" s="20">
        <v>234</v>
      </c>
      <c r="E13" s="21">
        <v>190</v>
      </c>
      <c r="F13" s="20">
        <v>192</v>
      </c>
      <c r="G13" s="21">
        <v>184</v>
      </c>
      <c r="H13" s="20">
        <v>137</v>
      </c>
      <c r="I13" s="22">
        <f t="shared" si="0"/>
        <v>1099</v>
      </c>
      <c r="J13" s="23">
        <f t="shared" si="1"/>
        <v>183.16666666666666</v>
      </c>
      <c r="K13" s="24">
        <f t="shared" si="2"/>
        <v>234</v>
      </c>
      <c r="L13" s="24">
        <f t="shared" si="3"/>
        <v>97</v>
      </c>
      <c r="M13" s="22">
        <v>12</v>
      </c>
    </row>
    <row r="14" spans="1:13" ht="12.75">
      <c r="A14" s="17">
        <v>9</v>
      </c>
      <c r="B14" s="35" t="s">
        <v>28</v>
      </c>
      <c r="C14" s="19">
        <v>175</v>
      </c>
      <c r="D14" s="21">
        <v>170</v>
      </c>
      <c r="E14" s="21">
        <v>170</v>
      </c>
      <c r="F14" s="21">
        <v>214</v>
      </c>
      <c r="G14" s="21">
        <v>174</v>
      </c>
      <c r="H14" s="21">
        <v>194</v>
      </c>
      <c r="I14" s="22">
        <f t="shared" si="0"/>
        <v>1097</v>
      </c>
      <c r="J14" s="23">
        <f t="shared" si="1"/>
        <v>182.83333333333334</v>
      </c>
      <c r="K14" s="24">
        <f t="shared" si="2"/>
        <v>214</v>
      </c>
      <c r="L14" s="24">
        <f t="shared" si="3"/>
        <v>44</v>
      </c>
      <c r="M14" s="22">
        <v>13</v>
      </c>
    </row>
    <row r="15" spans="1:13" ht="12.75">
      <c r="A15" s="17">
        <v>16</v>
      </c>
      <c r="B15" s="18" t="s">
        <v>29</v>
      </c>
      <c r="C15" s="36">
        <v>174</v>
      </c>
      <c r="D15" s="37">
        <v>182</v>
      </c>
      <c r="E15" s="38">
        <v>191</v>
      </c>
      <c r="F15" s="37">
        <v>193</v>
      </c>
      <c r="G15" s="38">
        <v>168</v>
      </c>
      <c r="H15" s="37">
        <v>175</v>
      </c>
      <c r="I15" s="22">
        <f t="shared" si="0"/>
        <v>1083</v>
      </c>
      <c r="J15" s="23">
        <f t="shared" si="1"/>
        <v>180.5</v>
      </c>
      <c r="K15" s="24">
        <f t="shared" si="2"/>
        <v>193</v>
      </c>
      <c r="L15" s="24">
        <f t="shared" si="3"/>
        <v>25</v>
      </c>
      <c r="M15" s="22">
        <v>14</v>
      </c>
    </row>
    <row r="16" spans="1:13" ht="12.75">
      <c r="A16" s="17">
        <v>10</v>
      </c>
      <c r="B16" s="18" t="s">
        <v>30</v>
      </c>
      <c r="C16" s="19">
        <v>160</v>
      </c>
      <c r="D16" s="20">
        <v>210</v>
      </c>
      <c r="E16" s="21">
        <v>169</v>
      </c>
      <c r="F16" s="20">
        <v>202</v>
      </c>
      <c r="G16" s="21">
        <v>169</v>
      </c>
      <c r="H16" s="19">
        <v>171</v>
      </c>
      <c r="I16" s="39">
        <f t="shared" si="0"/>
        <v>1081</v>
      </c>
      <c r="J16" s="23">
        <f t="shared" si="1"/>
        <v>180.16666666666666</v>
      </c>
      <c r="K16" s="24">
        <f t="shared" si="2"/>
        <v>210</v>
      </c>
      <c r="L16" s="24">
        <f t="shared" si="3"/>
        <v>50</v>
      </c>
      <c r="M16" s="22">
        <v>15</v>
      </c>
    </row>
    <row r="17" spans="1:13" ht="12.75">
      <c r="A17" s="17">
        <v>13</v>
      </c>
      <c r="B17" s="18" t="s">
        <v>31</v>
      </c>
      <c r="C17" s="27">
        <v>194</v>
      </c>
      <c r="D17" s="28">
        <v>178</v>
      </c>
      <c r="E17" s="29">
        <v>166</v>
      </c>
      <c r="F17" s="28">
        <v>159</v>
      </c>
      <c r="G17" s="29">
        <v>167</v>
      </c>
      <c r="H17" s="28">
        <v>212</v>
      </c>
      <c r="I17" s="22">
        <f t="shared" si="0"/>
        <v>1076</v>
      </c>
      <c r="J17" s="23">
        <f t="shared" si="1"/>
        <v>179.33333333333334</v>
      </c>
      <c r="K17" s="24">
        <f t="shared" si="2"/>
        <v>212</v>
      </c>
      <c r="L17" s="24">
        <f t="shared" si="3"/>
        <v>53</v>
      </c>
      <c r="M17" s="22">
        <v>16</v>
      </c>
    </row>
    <row r="18" spans="1:13" ht="12.75">
      <c r="A18" s="17">
        <v>29</v>
      </c>
      <c r="B18" s="18" t="s">
        <v>27</v>
      </c>
      <c r="C18" s="27">
        <v>201</v>
      </c>
      <c r="D18" s="28">
        <v>168</v>
      </c>
      <c r="E18" s="29">
        <v>197</v>
      </c>
      <c r="F18" s="28">
        <v>160</v>
      </c>
      <c r="G18" s="29">
        <v>177</v>
      </c>
      <c r="H18" s="28">
        <v>162</v>
      </c>
      <c r="I18" s="22">
        <f t="shared" si="0"/>
        <v>1065</v>
      </c>
      <c r="J18" s="23">
        <f t="shared" si="1"/>
        <v>177.5</v>
      </c>
      <c r="K18" s="24">
        <f t="shared" si="2"/>
        <v>201</v>
      </c>
      <c r="L18" s="24">
        <f t="shared" si="3"/>
        <v>41</v>
      </c>
      <c r="M18" s="22">
        <v>17</v>
      </c>
    </row>
    <row r="19" spans="1:13" ht="12.75">
      <c r="A19" s="17">
        <v>15</v>
      </c>
      <c r="B19" s="18" t="s">
        <v>34</v>
      </c>
      <c r="C19" s="27">
        <v>191</v>
      </c>
      <c r="D19" s="28">
        <v>171</v>
      </c>
      <c r="E19" s="29">
        <v>185</v>
      </c>
      <c r="F19" s="28">
        <v>141</v>
      </c>
      <c r="G19" s="29">
        <v>203</v>
      </c>
      <c r="H19" s="28">
        <v>164</v>
      </c>
      <c r="I19" s="22">
        <f t="shared" si="0"/>
        <v>1055</v>
      </c>
      <c r="J19" s="23">
        <f t="shared" si="1"/>
        <v>175.83333333333334</v>
      </c>
      <c r="K19" s="24">
        <f t="shared" si="2"/>
        <v>203</v>
      </c>
      <c r="L19" s="24">
        <f t="shared" si="3"/>
        <v>62</v>
      </c>
      <c r="M19" s="22">
        <v>18</v>
      </c>
    </row>
    <row r="20" spans="1:13" ht="12.75">
      <c r="A20" s="17">
        <v>19</v>
      </c>
      <c r="B20" s="18" t="s">
        <v>35</v>
      </c>
      <c r="C20" s="27">
        <v>191</v>
      </c>
      <c r="D20" s="28">
        <v>160</v>
      </c>
      <c r="E20" s="29">
        <v>194</v>
      </c>
      <c r="F20" s="28">
        <v>158</v>
      </c>
      <c r="G20" s="29">
        <v>165</v>
      </c>
      <c r="H20" s="28">
        <v>186</v>
      </c>
      <c r="I20" s="22">
        <f t="shared" si="0"/>
        <v>1054</v>
      </c>
      <c r="J20" s="23">
        <f t="shared" si="1"/>
        <v>175.66666666666666</v>
      </c>
      <c r="K20" s="24">
        <f t="shared" si="2"/>
        <v>194</v>
      </c>
      <c r="L20" s="24">
        <f t="shared" si="3"/>
        <v>36</v>
      </c>
      <c r="M20" s="22">
        <v>19</v>
      </c>
    </row>
    <row r="21" spans="1:13" ht="12.75">
      <c r="A21" s="17">
        <v>7</v>
      </c>
      <c r="B21" s="18" t="s">
        <v>36</v>
      </c>
      <c r="C21" s="27">
        <v>187</v>
      </c>
      <c r="D21" s="28">
        <v>177</v>
      </c>
      <c r="E21" s="29">
        <v>177</v>
      </c>
      <c r="F21" s="28">
        <v>174</v>
      </c>
      <c r="G21" s="29">
        <v>170</v>
      </c>
      <c r="H21" s="28">
        <v>167</v>
      </c>
      <c r="I21" s="22">
        <f t="shared" si="0"/>
        <v>1052</v>
      </c>
      <c r="J21" s="23">
        <f t="shared" si="1"/>
        <v>175.33333333333334</v>
      </c>
      <c r="K21" s="24">
        <f t="shared" si="2"/>
        <v>187</v>
      </c>
      <c r="L21" s="24">
        <f t="shared" si="3"/>
        <v>20</v>
      </c>
      <c r="M21" s="22">
        <v>20</v>
      </c>
    </row>
    <row r="22" spans="1:13" ht="12.75">
      <c r="A22" s="17">
        <v>14</v>
      </c>
      <c r="B22" s="18" t="s">
        <v>25</v>
      </c>
      <c r="C22" s="27">
        <v>188</v>
      </c>
      <c r="D22" s="28">
        <v>218</v>
      </c>
      <c r="E22" s="29">
        <v>160</v>
      </c>
      <c r="F22" s="28">
        <v>159</v>
      </c>
      <c r="G22" s="29">
        <v>137</v>
      </c>
      <c r="H22" s="28">
        <v>157</v>
      </c>
      <c r="I22" s="22">
        <f t="shared" si="0"/>
        <v>1019</v>
      </c>
      <c r="J22" s="23">
        <f t="shared" si="1"/>
        <v>169.83333333333334</v>
      </c>
      <c r="K22" s="24">
        <f t="shared" si="2"/>
        <v>218</v>
      </c>
      <c r="L22" s="24">
        <f t="shared" si="3"/>
        <v>81</v>
      </c>
      <c r="M22" s="22">
        <v>21</v>
      </c>
    </row>
    <row r="23" spans="1:13" ht="12.75">
      <c r="A23" s="17">
        <v>41</v>
      </c>
      <c r="B23" s="18" t="s">
        <v>37</v>
      </c>
      <c r="C23" s="27">
        <v>195</v>
      </c>
      <c r="D23" s="28">
        <v>139</v>
      </c>
      <c r="E23" s="29">
        <v>160</v>
      </c>
      <c r="F23" s="28">
        <v>199</v>
      </c>
      <c r="G23" s="29">
        <v>174</v>
      </c>
      <c r="H23" s="28">
        <v>148</v>
      </c>
      <c r="I23" s="22">
        <f t="shared" si="0"/>
        <v>1015</v>
      </c>
      <c r="J23" s="23">
        <f t="shared" si="1"/>
        <v>169.16666666666666</v>
      </c>
      <c r="K23" s="24">
        <f t="shared" si="2"/>
        <v>199</v>
      </c>
      <c r="L23" s="24">
        <f t="shared" si="3"/>
        <v>60</v>
      </c>
      <c r="M23" s="22">
        <v>22</v>
      </c>
    </row>
    <row r="24" spans="1:13" ht="12.75">
      <c r="A24" s="17">
        <v>8</v>
      </c>
      <c r="B24" s="18" t="s">
        <v>40</v>
      </c>
      <c r="C24" s="27">
        <v>125</v>
      </c>
      <c r="D24" s="28">
        <v>172</v>
      </c>
      <c r="E24" s="29">
        <v>182</v>
      </c>
      <c r="F24" s="28">
        <v>130</v>
      </c>
      <c r="G24" s="29">
        <v>209</v>
      </c>
      <c r="H24" s="28">
        <v>180</v>
      </c>
      <c r="I24" s="22">
        <f t="shared" si="0"/>
        <v>998</v>
      </c>
      <c r="J24" s="23">
        <f t="shared" si="1"/>
        <v>166.33333333333334</v>
      </c>
      <c r="K24" s="24">
        <f t="shared" si="2"/>
        <v>209</v>
      </c>
      <c r="L24" s="24">
        <f t="shared" si="3"/>
        <v>84</v>
      </c>
      <c r="M24" s="22">
        <v>23</v>
      </c>
    </row>
    <row r="25" spans="1:13" ht="12.75">
      <c r="A25" s="17">
        <v>30</v>
      </c>
      <c r="B25" s="18" t="s">
        <v>38</v>
      </c>
      <c r="C25" s="27">
        <v>137</v>
      </c>
      <c r="D25" s="28">
        <v>189</v>
      </c>
      <c r="E25" s="29">
        <v>150</v>
      </c>
      <c r="F25" s="28">
        <v>178</v>
      </c>
      <c r="G25" s="29">
        <v>173</v>
      </c>
      <c r="H25" s="28">
        <v>167</v>
      </c>
      <c r="I25" s="22">
        <f t="shared" si="0"/>
        <v>994</v>
      </c>
      <c r="J25" s="23">
        <f t="shared" si="1"/>
        <v>165.66666666666666</v>
      </c>
      <c r="K25" s="24">
        <f t="shared" si="2"/>
        <v>189</v>
      </c>
      <c r="L25" s="24">
        <f t="shared" si="3"/>
        <v>52</v>
      </c>
      <c r="M25" s="22">
        <v>24</v>
      </c>
    </row>
    <row r="26" spans="1:13" ht="12.75">
      <c r="A26" s="17">
        <v>26</v>
      </c>
      <c r="B26" s="18" t="s">
        <v>41</v>
      </c>
      <c r="C26" s="27">
        <v>181</v>
      </c>
      <c r="D26" s="28">
        <v>148</v>
      </c>
      <c r="E26" s="29">
        <v>166</v>
      </c>
      <c r="F26" s="28">
        <v>152</v>
      </c>
      <c r="G26" s="29">
        <v>156</v>
      </c>
      <c r="H26" s="28">
        <v>178</v>
      </c>
      <c r="I26" s="22">
        <f t="shared" si="0"/>
        <v>981</v>
      </c>
      <c r="J26" s="23">
        <f t="shared" si="1"/>
        <v>163.5</v>
      </c>
      <c r="K26" s="24">
        <f t="shared" si="2"/>
        <v>181</v>
      </c>
      <c r="L26" s="24">
        <f t="shared" si="3"/>
        <v>33</v>
      </c>
      <c r="M26" s="22">
        <v>25</v>
      </c>
    </row>
    <row r="27" spans="1:13" ht="12.75">
      <c r="A27" s="17">
        <v>17</v>
      </c>
      <c r="B27" s="18" t="s">
        <v>43</v>
      </c>
      <c r="C27" s="27">
        <v>142</v>
      </c>
      <c r="D27" s="28">
        <v>148</v>
      </c>
      <c r="E27" s="29">
        <v>195</v>
      </c>
      <c r="F27" s="28">
        <v>168</v>
      </c>
      <c r="G27" s="29">
        <v>191</v>
      </c>
      <c r="H27" s="28">
        <v>136</v>
      </c>
      <c r="I27" s="22">
        <f t="shared" si="0"/>
        <v>980</v>
      </c>
      <c r="J27" s="23">
        <f t="shared" si="1"/>
        <v>163.33333333333334</v>
      </c>
      <c r="K27" s="24">
        <f t="shared" si="2"/>
        <v>195</v>
      </c>
      <c r="L27" s="24">
        <f t="shared" si="3"/>
        <v>59</v>
      </c>
      <c r="M27" s="22">
        <v>26</v>
      </c>
    </row>
    <row r="28" spans="1:13" ht="12.75">
      <c r="A28" s="17">
        <v>34</v>
      </c>
      <c r="B28" s="18" t="s">
        <v>32</v>
      </c>
      <c r="C28" s="27">
        <v>115</v>
      </c>
      <c r="D28" s="28">
        <v>145</v>
      </c>
      <c r="E28" s="29">
        <v>175</v>
      </c>
      <c r="F28" s="28">
        <v>166</v>
      </c>
      <c r="G28" s="29">
        <v>203</v>
      </c>
      <c r="H28" s="28">
        <v>170</v>
      </c>
      <c r="I28" s="22">
        <f t="shared" si="0"/>
        <v>974</v>
      </c>
      <c r="J28" s="23">
        <f t="shared" si="1"/>
        <v>162.33333333333334</v>
      </c>
      <c r="K28" s="24">
        <f t="shared" si="2"/>
        <v>203</v>
      </c>
      <c r="L28" s="24">
        <f t="shared" si="3"/>
        <v>88</v>
      </c>
      <c r="M28" s="22">
        <v>27</v>
      </c>
    </row>
    <row r="29" spans="1:13" ht="12.75">
      <c r="A29" s="17">
        <v>18</v>
      </c>
      <c r="B29" s="18" t="s">
        <v>33</v>
      </c>
      <c r="C29" s="27">
        <v>150</v>
      </c>
      <c r="D29" s="28">
        <v>161</v>
      </c>
      <c r="E29" s="29">
        <v>142</v>
      </c>
      <c r="F29" s="28">
        <v>152</v>
      </c>
      <c r="G29" s="29">
        <v>211</v>
      </c>
      <c r="H29" s="28">
        <v>153</v>
      </c>
      <c r="I29" s="22">
        <f t="shared" si="0"/>
        <v>969</v>
      </c>
      <c r="J29" s="23">
        <f t="shared" si="1"/>
        <v>161.5</v>
      </c>
      <c r="K29" s="24">
        <f t="shared" si="2"/>
        <v>211</v>
      </c>
      <c r="L29" s="24">
        <f t="shared" si="3"/>
        <v>69</v>
      </c>
      <c r="M29" s="22">
        <v>28</v>
      </c>
    </row>
    <row r="30" spans="1:13" ht="12.75">
      <c r="A30" s="17">
        <v>36</v>
      </c>
      <c r="B30" s="18" t="s">
        <v>44</v>
      </c>
      <c r="C30" s="27">
        <v>157</v>
      </c>
      <c r="D30" s="28">
        <v>148</v>
      </c>
      <c r="E30" s="29">
        <v>181</v>
      </c>
      <c r="F30" s="28">
        <v>161</v>
      </c>
      <c r="G30" s="29">
        <v>184</v>
      </c>
      <c r="H30" s="28">
        <v>134</v>
      </c>
      <c r="I30" s="22">
        <f t="shared" si="0"/>
        <v>965</v>
      </c>
      <c r="J30" s="23">
        <f t="shared" si="1"/>
        <v>160.83333333333334</v>
      </c>
      <c r="K30" s="24">
        <f t="shared" si="2"/>
        <v>184</v>
      </c>
      <c r="L30" s="24">
        <f t="shared" si="3"/>
        <v>50</v>
      </c>
      <c r="M30" s="22">
        <v>29</v>
      </c>
    </row>
    <row r="31" spans="1:13" ht="12.75">
      <c r="A31" s="17">
        <v>24</v>
      </c>
      <c r="B31" s="18" t="s">
        <v>45</v>
      </c>
      <c r="C31" s="27">
        <v>148</v>
      </c>
      <c r="D31" s="28">
        <v>168</v>
      </c>
      <c r="E31" s="29">
        <v>148</v>
      </c>
      <c r="F31" s="28">
        <v>144</v>
      </c>
      <c r="G31" s="29">
        <v>180</v>
      </c>
      <c r="H31" s="28">
        <v>170</v>
      </c>
      <c r="I31" s="22">
        <f t="shared" si="0"/>
        <v>958</v>
      </c>
      <c r="J31" s="23">
        <f t="shared" si="1"/>
        <v>159.66666666666666</v>
      </c>
      <c r="K31" s="24">
        <f t="shared" si="2"/>
        <v>180</v>
      </c>
      <c r="L31" s="24">
        <f t="shared" si="3"/>
        <v>36</v>
      </c>
      <c r="M31" s="22">
        <v>30</v>
      </c>
    </row>
    <row r="32" spans="1:13" ht="12.75">
      <c r="A32" s="17">
        <v>27</v>
      </c>
      <c r="B32" s="18" t="s">
        <v>39</v>
      </c>
      <c r="C32" s="27">
        <v>134</v>
      </c>
      <c r="D32" s="28">
        <v>179</v>
      </c>
      <c r="E32" s="29">
        <v>172</v>
      </c>
      <c r="F32" s="28">
        <v>171</v>
      </c>
      <c r="G32" s="29">
        <v>134</v>
      </c>
      <c r="H32" s="28">
        <v>152</v>
      </c>
      <c r="I32" s="22">
        <f t="shared" si="0"/>
        <v>942</v>
      </c>
      <c r="J32" s="23">
        <f t="shared" si="1"/>
        <v>157</v>
      </c>
      <c r="K32" s="24">
        <f t="shared" si="2"/>
        <v>179</v>
      </c>
      <c r="L32" s="24">
        <f t="shared" si="3"/>
        <v>45</v>
      </c>
      <c r="M32" s="22">
        <v>31</v>
      </c>
    </row>
    <row r="33" spans="1:13" ht="12.75">
      <c r="A33" s="17">
        <v>23</v>
      </c>
      <c r="B33" s="18" t="s">
        <v>42</v>
      </c>
      <c r="C33" s="27">
        <v>129</v>
      </c>
      <c r="D33" s="28">
        <v>147</v>
      </c>
      <c r="E33" s="41">
        <v>156</v>
      </c>
      <c r="F33" s="28">
        <v>163</v>
      </c>
      <c r="G33" s="29">
        <v>176</v>
      </c>
      <c r="H33" s="28">
        <v>168</v>
      </c>
      <c r="I33" s="22">
        <f t="shared" si="0"/>
        <v>939</v>
      </c>
      <c r="J33" s="23">
        <f t="shared" si="1"/>
        <v>156.5</v>
      </c>
      <c r="K33" s="24">
        <f t="shared" si="2"/>
        <v>176</v>
      </c>
      <c r="L33" s="24">
        <f t="shared" si="3"/>
        <v>47</v>
      </c>
      <c r="M33" s="22">
        <v>32</v>
      </c>
    </row>
    <row r="34" spans="1:13" ht="12.75">
      <c r="A34" s="17">
        <v>43</v>
      </c>
      <c r="B34" s="18" t="s">
        <v>46</v>
      </c>
      <c r="C34" s="27">
        <v>125</v>
      </c>
      <c r="D34" s="28">
        <v>146</v>
      </c>
      <c r="E34" s="29">
        <v>176</v>
      </c>
      <c r="F34" s="28">
        <v>130</v>
      </c>
      <c r="G34" s="29">
        <v>160</v>
      </c>
      <c r="H34" s="28">
        <v>136</v>
      </c>
      <c r="I34" s="22">
        <f t="shared" si="0"/>
        <v>873</v>
      </c>
      <c r="J34" s="23">
        <f t="shared" si="1"/>
        <v>145.5</v>
      </c>
      <c r="K34" s="24">
        <f t="shared" si="2"/>
        <v>176</v>
      </c>
      <c r="L34" s="24">
        <f t="shared" si="3"/>
        <v>51</v>
      </c>
      <c r="M34" s="22">
        <v>33</v>
      </c>
    </row>
    <row r="35" spans="1:13" ht="12.75">
      <c r="A35" s="17"/>
      <c r="B35" s="35"/>
      <c r="C35" s="27"/>
      <c r="D35" s="28"/>
      <c r="E35" s="29"/>
      <c r="F35" s="28"/>
      <c r="G35" s="29"/>
      <c r="H35" s="28"/>
      <c r="I35" s="22">
        <f t="shared" si="0"/>
      </c>
      <c r="J35" s="23">
        <f t="shared" si="1"/>
      </c>
      <c r="K35" s="24">
        <f t="shared" si="2"/>
      </c>
      <c r="L35" s="24">
        <f t="shared" si="3"/>
      </c>
      <c r="M35" s="22"/>
    </row>
    <row r="36" spans="1:13" ht="12.75">
      <c r="A36" s="17"/>
      <c r="B36" s="18"/>
      <c r="C36" s="27"/>
      <c r="D36" s="28"/>
      <c r="E36" s="29"/>
      <c r="F36" s="28"/>
      <c r="G36" s="29"/>
      <c r="H36" s="28"/>
      <c r="I36" s="22">
        <f t="shared" si="0"/>
      </c>
      <c r="J36" s="23">
        <f t="shared" si="1"/>
      </c>
      <c r="K36" s="24">
        <f t="shared" si="2"/>
      </c>
      <c r="L36" s="24">
        <f t="shared" si="3"/>
      </c>
      <c r="M36" s="22"/>
    </row>
    <row r="37" spans="1:13" ht="12.75">
      <c r="A37" s="17"/>
      <c r="B37" s="18"/>
      <c r="C37" s="27"/>
      <c r="D37" s="28"/>
      <c r="E37" s="29"/>
      <c r="F37" s="28"/>
      <c r="G37" s="29"/>
      <c r="H37" s="28"/>
      <c r="I37" s="22">
        <f t="shared" si="0"/>
      </c>
      <c r="J37" s="23">
        <f t="shared" si="1"/>
      </c>
      <c r="K37" s="24">
        <f t="shared" si="2"/>
      </c>
      <c r="L37" s="24">
        <f t="shared" si="3"/>
      </c>
      <c r="M37" s="22"/>
    </row>
    <row r="38" spans="1:13" ht="12.75">
      <c r="A38" s="17"/>
      <c r="B38" s="42"/>
      <c r="C38" s="27"/>
      <c r="D38" s="28"/>
      <c r="E38" s="29"/>
      <c r="F38" s="28"/>
      <c r="G38" s="29"/>
      <c r="H38" s="43"/>
      <c r="I38" s="22">
        <f t="shared" si="0"/>
      </c>
      <c r="J38" s="23">
        <f t="shared" si="1"/>
      </c>
      <c r="K38" s="24">
        <f t="shared" si="2"/>
      </c>
      <c r="L38" s="24">
        <f t="shared" si="3"/>
      </c>
      <c r="M38" s="22"/>
    </row>
    <row r="39" spans="1:13" ht="12.75">
      <c r="A39" s="17"/>
      <c r="B39" s="44"/>
      <c r="C39" s="27"/>
      <c r="D39" s="28"/>
      <c r="E39" s="45"/>
      <c r="F39" s="28"/>
      <c r="G39" s="29"/>
      <c r="H39" s="28"/>
      <c r="I39" s="22">
        <f t="shared" si="0"/>
      </c>
      <c r="J39" s="23">
        <f t="shared" si="1"/>
      </c>
      <c r="K39" s="24">
        <f t="shared" si="2"/>
      </c>
      <c r="L39" s="24">
        <f t="shared" si="3"/>
      </c>
      <c r="M39" s="22"/>
    </row>
    <row r="40" spans="1:13" ht="12.75">
      <c r="A40" s="119" t="s">
        <v>47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13" ht="12.75">
      <c r="A41" s="47"/>
      <c r="B41" s="48" t="s">
        <v>6</v>
      </c>
      <c r="C41" s="49">
        <v>1</v>
      </c>
      <c r="D41" s="49">
        <v>2</v>
      </c>
      <c r="E41" s="49">
        <v>3</v>
      </c>
      <c r="F41" s="49">
        <v>4</v>
      </c>
      <c r="G41" s="49">
        <v>5</v>
      </c>
      <c r="H41" s="49">
        <v>6</v>
      </c>
      <c r="I41" s="50" t="s">
        <v>7</v>
      </c>
      <c r="J41" s="50" t="s">
        <v>8</v>
      </c>
      <c r="K41" s="50" t="s">
        <v>9</v>
      </c>
      <c r="L41" s="50" t="s">
        <v>10</v>
      </c>
      <c r="M41" s="50" t="s">
        <v>11</v>
      </c>
    </row>
    <row r="42" spans="1:13" ht="12.75">
      <c r="A42" s="61">
        <v>5</v>
      </c>
      <c r="B42" s="18" t="s">
        <v>50</v>
      </c>
      <c r="C42" s="27">
        <v>193</v>
      </c>
      <c r="D42" s="28">
        <v>201</v>
      </c>
      <c r="E42" s="29">
        <v>168</v>
      </c>
      <c r="F42" s="28">
        <v>171</v>
      </c>
      <c r="G42" s="29">
        <v>164</v>
      </c>
      <c r="H42" s="28">
        <v>190</v>
      </c>
      <c r="I42" s="55">
        <f aca="true" t="shared" si="4" ref="I42:I52">IF(C42&lt;&gt;"",SUM(C42:H42),"")</f>
        <v>1087</v>
      </c>
      <c r="J42" s="56">
        <f aca="true" t="shared" si="5" ref="J42:J52">IF(C42&lt;&gt;"",AVERAGE(C42:H42),"")</f>
        <v>181.16666666666666</v>
      </c>
      <c r="K42" s="57">
        <f aca="true" t="shared" si="6" ref="K42:K52">IF(C42&lt;&gt;"",MAX(C42:H42),"")</f>
        <v>201</v>
      </c>
      <c r="L42" s="57">
        <f aca="true" t="shared" si="7" ref="L42:L52">IF(D42&lt;&gt;"",MAX(C42:H42)-MIN(C42:H42),"")</f>
        <v>37</v>
      </c>
      <c r="M42" s="55">
        <v>1</v>
      </c>
    </row>
    <row r="43" spans="1:13" ht="12.75">
      <c r="A43" s="17">
        <v>39</v>
      </c>
      <c r="B43" s="18" t="s">
        <v>51</v>
      </c>
      <c r="C43" s="19">
        <v>151</v>
      </c>
      <c r="D43" s="33">
        <v>168</v>
      </c>
      <c r="E43" s="29">
        <v>189</v>
      </c>
      <c r="F43" s="28">
        <v>187</v>
      </c>
      <c r="G43" s="29">
        <v>201</v>
      </c>
      <c r="H43" s="28">
        <v>188</v>
      </c>
      <c r="I43" s="55">
        <f t="shared" si="4"/>
        <v>1084</v>
      </c>
      <c r="J43" s="56">
        <f t="shared" si="5"/>
        <v>180.66666666666666</v>
      </c>
      <c r="K43" s="24">
        <f t="shared" si="6"/>
        <v>201</v>
      </c>
      <c r="L43" s="24">
        <f t="shared" si="7"/>
        <v>50</v>
      </c>
      <c r="M43" s="22">
        <v>2</v>
      </c>
    </row>
    <row r="44" spans="1:13" ht="12.75">
      <c r="A44" s="17">
        <v>37</v>
      </c>
      <c r="B44" s="18" t="s">
        <v>52</v>
      </c>
      <c r="C44" s="21">
        <v>184</v>
      </c>
      <c r="D44" s="19">
        <v>183</v>
      </c>
      <c r="E44" s="19">
        <v>189</v>
      </c>
      <c r="F44" s="20">
        <v>182</v>
      </c>
      <c r="G44" s="21">
        <v>173</v>
      </c>
      <c r="H44" s="20">
        <v>169</v>
      </c>
      <c r="I44" s="55">
        <f t="shared" si="4"/>
        <v>1080</v>
      </c>
      <c r="J44" s="56">
        <f t="shared" si="5"/>
        <v>180</v>
      </c>
      <c r="K44" s="24">
        <f t="shared" si="6"/>
        <v>189</v>
      </c>
      <c r="L44" s="24">
        <f t="shared" si="7"/>
        <v>20</v>
      </c>
      <c r="M44" s="55">
        <v>3</v>
      </c>
    </row>
    <row r="45" spans="1:13" ht="12.75">
      <c r="A45" s="54">
        <v>35</v>
      </c>
      <c r="B45" s="18" t="s">
        <v>48</v>
      </c>
      <c r="C45" s="36">
        <v>205</v>
      </c>
      <c r="D45" s="37">
        <v>168</v>
      </c>
      <c r="E45" s="38">
        <v>188</v>
      </c>
      <c r="F45" s="37">
        <v>197</v>
      </c>
      <c r="G45" s="38">
        <v>139</v>
      </c>
      <c r="H45" s="21">
        <v>168</v>
      </c>
      <c r="I45" s="22">
        <f t="shared" si="4"/>
        <v>1065</v>
      </c>
      <c r="J45" s="23">
        <f t="shared" si="5"/>
        <v>177.5</v>
      </c>
      <c r="K45" s="24">
        <f t="shared" si="6"/>
        <v>205</v>
      </c>
      <c r="L45" s="24">
        <f t="shared" si="7"/>
        <v>66</v>
      </c>
      <c r="M45" s="22">
        <v>4</v>
      </c>
    </row>
    <row r="46" spans="1:13" ht="12.75">
      <c r="A46" s="62">
        <v>32</v>
      </c>
      <c r="B46" s="18" t="s">
        <v>49</v>
      </c>
      <c r="C46" s="19">
        <v>146</v>
      </c>
      <c r="D46" s="20">
        <v>149</v>
      </c>
      <c r="E46" s="21">
        <v>180</v>
      </c>
      <c r="F46" s="20">
        <v>200</v>
      </c>
      <c r="G46" s="21">
        <v>195</v>
      </c>
      <c r="H46" s="20">
        <v>193</v>
      </c>
      <c r="I46" s="55">
        <f t="shared" si="4"/>
        <v>1063</v>
      </c>
      <c r="J46" s="56">
        <f t="shared" si="5"/>
        <v>177.16666666666666</v>
      </c>
      <c r="K46" s="24">
        <f t="shared" si="6"/>
        <v>200</v>
      </c>
      <c r="L46" s="24">
        <f t="shared" si="7"/>
        <v>54</v>
      </c>
      <c r="M46" s="55">
        <v>5</v>
      </c>
    </row>
    <row r="47" spans="1:13" ht="12.75">
      <c r="A47" s="64">
        <v>25</v>
      </c>
      <c r="B47" s="18" t="s">
        <v>53</v>
      </c>
      <c r="C47" s="27">
        <v>195</v>
      </c>
      <c r="D47" s="28">
        <v>157</v>
      </c>
      <c r="E47" s="29">
        <v>160</v>
      </c>
      <c r="F47" s="28">
        <v>164</v>
      </c>
      <c r="G47" s="29">
        <v>218</v>
      </c>
      <c r="H47" s="28">
        <v>136</v>
      </c>
      <c r="I47" s="55">
        <f t="shared" si="4"/>
        <v>1030</v>
      </c>
      <c r="J47" s="56">
        <f t="shared" si="5"/>
        <v>171.66666666666666</v>
      </c>
      <c r="K47" s="24">
        <f t="shared" si="6"/>
        <v>218</v>
      </c>
      <c r="L47" s="24">
        <f t="shared" si="7"/>
        <v>82</v>
      </c>
      <c r="M47" s="22">
        <v>6</v>
      </c>
    </row>
    <row r="48" spans="1:13" ht="12.75">
      <c r="A48" s="67">
        <v>12</v>
      </c>
      <c r="B48" s="18" t="s">
        <v>55</v>
      </c>
      <c r="C48" s="29">
        <v>174</v>
      </c>
      <c r="D48" s="28">
        <v>177</v>
      </c>
      <c r="E48" s="29">
        <v>170</v>
      </c>
      <c r="F48" s="28">
        <v>156</v>
      </c>
      <c r="G48" s="29">
        <v>155</v>
      </c>
      <c r="H48" s="28">
        <v>170</v>
      </c>
      <c r="I48" s="55">
        <f t="shared" si="4"/>
        <v>1002</v>
      </c>
      <c r="J48" s="56">
        <f t="shared" si="5"/>
        <v>167</v>
      </c>
      <c r="K48" s="24">
        <f t="shared" si="6"/>
        <v>177</v>
      </c>
      <c r="L48" s="66">
        <f t="shared" si="7"/>
        <v>22</v>
      </c>
      <c r="M48" s="55">
        <v>7</v>
      </c>
    </row>
    <row r="49" spans="1:13" ht="12.75">
      <c r="A49" s="67"/>
      <c r="B49" s="18"/>
      <c r="C49" s="29"/>
      <c r="D49" s="28"/>
      <c r="E49" s="29"/>
      <c r="F49" s="28"/>
      <c r="G49" s="29"/>
      <c r="H49" s="28"/>
      <c r="I49" s="55"/>
      <c r="J49" s="56"/>
      <c r="K49" s="24"/>
      <c r="L49" s="66"/>
      <c r="M49" s="22"/>
    </row>
    <row r="50" spans="1:13" ht="12.75">
      <c r="A50" s="67"/>
      <c r="B50" s="18"/>
      <c r="C50" s="29"/>
      <c r="D50" s="28"/>
      <c r="E50" s="29"/>
      <c r="F50" s="28"/>
      <c r="G50" s="29"/>
      <c r="H50" s="28"/>
      <c r="I50" s="55"/>
      <c r="J50" s="56"/>
      <c r="K50" s="24"/>
      <c r="L50" s="66"/>
      <c r="M50" s="55"/>
    </row>
    <row r="51" spans="1:13" ht="12.75">
      <c r="A51" s="67"/>
      <c r="B51" s="18"/>
      <c r="C51" s="29"/>
      <c r="D51" s="28"/>
      <c r="E51" s="29"/>
      <c r="F51" s="28"/>
      <c r="G51" s="29"/>
      <c r="H51" s="28"/>
      <c r="I51" s="55"/>
      <c r="J51" s="56"/>
      <c r="K51" s="24"/>
      <c r="L51" s="66"/>
      <c r="M51" s="22"/>
    </row>
    <row r="52" spans="1:13" ht="12.75">
      <c r="A52" s="67"/>
      <c r="B52" s="18"/>
      <c r="C52" s="29"/>
      <c r="D52" s="28"/>
      <c r="E52" s="29"/>
      <c r="F52" s="28"/>
      <c r="G52" s="29"/>
      <c r="H52" s="28"/>
      <c r="I52" s="55"/>
      <c r="J52" s="56"/>
      <c r="K52" s="24"/>
      <c r="L52" s="66"/>
      <c r="M52" s="55"/>
    </row>
  </sheetData>
  <sheetProtection selectLockedCells="1" selectUnlockedCells="1"/>
  <mergeCells count="1">
    <mergeCell ref="A40:M40"/>
  </mergeCells>
  <conditionalFormatting sqref="B2:B37 B42:B52">
    <cfRule type="expression" priority="1" dxfId="0" stopIfTrue="1">
      <formula>(C2&gt;0)</formula>
    </cfRule>
  </conditionalFormatting>
  <printOptions/>
  <pageMargins left="0.017361111111111112" right="0.05069444444444444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2011-12-12T19:02:15Z</dcterms:created>
  <dcterms:modified xsi:type="dcterms:W3CDTF">2011-12-12T19:02:16Z</dcterms:modified>
  <cp:category/>
  <cp:version/>
  <cp:contentType/>
  <cp:contentStatus/>
</cp:coreProperties>
</file>